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 4rt 22\"/>
    </mc:Choice>
  </mc:AlternateContent>
  <bookViews>
    <workbookView xWindow="0" yWindow="0" windowWidth="20490" windowHeight="7755"/>
  </bookViews>
  <sheets>
    <sheet name="SIPB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0" i="1" l="1"/>
  <c r="O40" i="1"/>
  <c r="K40" i="1"/>
  <c r="G40" i="1"/>
  <c r="C40" i="1"/>
  <c r="T34" i="1"/>
  <c r="R34" i="1"/>
  <c r="Q34" i="1"/>
  <c r="P34" i="1"/>
  <c r="G34" i="1"/>
  <c r="T33" i="1"/>
  <c r="P33" i="1"/>
  <c r="G33" i="1"/>
  <c r="Q32" i="1"/>
  <c r="Q33" i="1" s="1"/>
  <c r="R33" i="1" s="1"/>
  <c r="G32" i="1"/>
  <c r="R31" i="1"/>
  <c r="K31" i="1"/>
  <c r="G31" i="1"/>
  <c r="C31" i="1"/>
  <c r="S31" i="1" s="1"/>
  <c r="R30" i="1"/>
  <c r="K30" i="1"/>
  <c r="C30" i="1"/>
  <c r="S30" i="1" s="1"/>
  <c r="X29" i="1"/>
  <c r="R29" i="1"/>
  <c r="K29" i="1"/>
  <c r="K34" i="1" s="1"/>
  <c r="G29" i="1"/>
  <c r="C29" i="1" s="1"/>
  <c r="G25" i="1"/>
  <c r="O16" i="1"/>
  <c r="K16" i="1"/>
  <c r="G16" i="1"/>
  <c r="J4" i="1"/>
  <c r="N4" i="1" s="1"/>
  <c r="F4" i="1"/>
  <c r="C34" i="1" l="1"/>
  <c r="S34" i="1" s="1"/>
  <c r="S29" i="1"/>
  <c r="R32" i="1"/>
  <c r="K32" i="1"/>
  <c r="C32" i="1" l="1"/>
  <c r="K33" i="1"/>
  <c r="C33" i="1" l="1"/>
  <c r="S33" i="1" s="1"/>
  <c r="S32" i="1"/>
</calcChain>
</file>

<file path=xl/sharedStrings.xml><?xml version="1.0" encoding="utf-8"?>
<sst xmlns="http://schemas.openxmlformats.org/spreadsheetml/2006/main" count="242" uniqueCount="70">
  <si>
    <t>FDPP Form 2 - Annual Statement of Indebtedness, Payments and Balances</t>
  </si>
  <si>
    <t>(DOF-BLGF Memorandum Circular No. 005-2018 dated January 22, 2018, Annex E)</t>
  </si>
  <si>
    <t>Annual Statement of Indebtedness, Payments and Balances (SIPB)</t>
  </si>
  <si>
    <t>Annual Statement of Indebtedness, Payments and Balances (SIPB) - 20%EDF</t>
  </si>
  <si>
    <t>Annual Statement of Indebtedness, Payments and Balances (SIPB) - EE:M/S</t>
  </si>
  <si>
    <t>Calendar Year 2022</t>
  </si>
  <si>
    <t>Previous Quarter</t>
  </si>
  <si>
    <t>20% EDF</t>
  </si>
  <si>
    <t>EE:MS</t>
  </si>
  <si>
    <r>
      <t xml:space="preserve">Province, City or Municipality: </t>
    </r>
    <r>
      <rPr>
        <b/>
        <i/>
        <sz val="10"/>
        <rFont val="Arial"/>
        <family val="2"/>
      </rPr>
      <t>Matalam</t>
    </r>
  </si>
  <si>
    <t>Province, City or Municipality: Matalam</t>
  </si>
  <si>
    <t>ITEM NO.</t>
  </si>
  <si>
    <t>PARTICULARS</t>
  </si>
  <si>
    <t>DETAILS</t>
  </si>
  <si>
    <t>LGU Income Classification</t>
  </si>
  <si>
    <t>First Class</t>
  </si>
  <si>
    <t>Date of Report</t>
  </si>
  <si>
    <r>
      <t>Lending Institution (</t>
    </r>
    <r>
      <rPr>
        <b/>
        <i/>
        <sz val="10"/>
        <color indexed="8"/>
        <rFont val="Calibri"/>
        <family val="2"/>
      </rPr>
      <t>Bank</t>
    </r>
    <r>
      <rPr>
        <i/>
        <sz val="10"/>
        <color indexed="8"/>
        <rFont val="Calibri"/>
        <family val="2"/>
      </rPr>
      <t xml:space="preserve"> or </t>
    </r>
    <r>
      <rPr>
        <b/>
        <i/>
        <sz val="10"/>
        <color indexed="8"/>
        <rFont val="Calibri"/>
        <family val="2"/>
      </rPr>
      <t>Creditor</t>
    </r>
    <r>
      <rPr>
        <sz val="11"/>
        <color indexed="8"/>
        <rFont val="Calibri"/>
        <family val="2"/>
      </rPr>
      <t>)</t>
    </r>
  </si>
  <si>
    <t>DBP</t>
  </si>
  <si>
    <t>Certificate Number - NDSC/BC</t>
  </si>
  <si>
    <t>R12-2018-11-342</t>
  </si>
  <si>
    <t>Date of Certification - NDSC/BC</t>
  </si>
  <si>
    <t>Monetary Board (MB) Resolution Number</t>
  </si>
  <si>
    <t>Date of MB Opinion</t>
  </si>
  <si>
    <t>01/31/2019</t>
  </si>
  <si>
    <t>Date of Approval Loan</t>
  </si>
  <si>
    <t>10/08/2018</t>
  </si>
  <si>
    <t>Amount Approved*</t>
  </si>
  <si>
    <t>Maturity Date</t>
  </si>
  <si>
    <t>10/08/28 &amp; 03/28/2034</t>
  </si>
  <si>
    <r>
      <t>Type of Indebtedness Instrument (</t>
    </r>
    <r>
      <rPr>
        <b/>
        <i/>
        <sz val="10"/>
        <color indexed="8"/>
        <rFont val="Calibri"/>
        <family val="2"/>
      </rPr>
      <t>Loan, Bond or other form of indebtedness</t>
    </r>
    <r>
      <rPr>
        <sz val="10"/>
        <color indexed="8"/>
        <rFont val="Calibri"/>
        <family val="2"/>
      </rPr>
      <t>)</t>
    </r>
  </si>
  <si>
    <t>Term Loan</t>
  </si>
  <si>
    <t>Purpose of Indebtedness</t>
  </si>
  <si>
    <t>Financing on Road Concreting &amp; Construction of Public Market</t>
  </si>
  <si>
    <t>Partial Financing on Concreting Various Roads</t>
  </si>
  <si>
    <t>Construction of Public Market Building</t>
  </si>
  <si>
    <t>Road Concreting/Const. of Public Market</t>
  </si>
  <si>
    <t>Road Concreting &amp; Const. of Public Market</t>
  </si>
  <si>
    <t>Terms and Conditions: Fixed or Variable</t>
  </si>
  <si>
    <t>Fixed</t>
  </si>
  <si>
    <t>Terms and Conditions: No. of Years of Indebtedness</t>
  </si>
  <si>
    <t>10 years &amp; 15 years</t>
  </si>
  <si>
    <t>10 years</t>
  </si>
  <si>
    <t>15 years</t>
  </si>
  <si>
    <t>Terms and Conditions: Interest Rate</t>
  </si>
  <si>
    <t>4.62% pa</t>
  </si>
  <si>
    <r>
      <t>Terms and Conditions: Grace Period (</t>
    </r>
    <r>
      <rPr>
        <b/>
        <i/>
        <sz val="10"/>
        <color indexed="8"/>
        <rFont val="Calibri"/>
        <family val="2"/>
      </rPr>
      <t>Number of Months or Years</t>
    </r>
    <r>
      <rPr>
        <sz val="11"/>
        <color indexed="8"/>
        <rFont val="Calibri"/>
        <family val="2"/>
      </rPr>
      <t>)</t>
    </r>
  </si>
  <si>
    <t>Frequency of Payment</t>
  </si>
  <si>
    <t>Quarterly</t>
  </si>
  <si>
    <t>Annual Amortization: Principal</t>
  </si>
  <si>
    <t>Annual Amortization: Interest</t>
  </si>
  <si>
    <t>Annual Amortization: Gross Receipt Tax (GRT)</t>
  </si>
  <si>
    <t>Starting Date of Payment</t>
  </si>
  <si>
    <t>03/30/2019</t>
  </si>
  <si>
    <t>Cumulative Payment from Starting Date: Principal</t>
  </si>
  <si>
    <t>Cumulative Payment from Starting Date: Interest</t>
  </si>
  <si>
    <t>Cumulative Payment from Starting Date: GRT</t>
  </si>
  <si>
    <r>
      <t>Total Amount Released (</t>
    </r>
    <r>
      <rPr>
        <b/>
        <i/>
        <sz val="10"/>
        <color indexed="8"/>
        <rFont val="Calibri"/>
        <family val="2"/>
      </rPr>
      <t>Availment as of date</t>
    </r>
    <r>
      <rPr>
        <sz val="11"/>
        <color indexed="8"/>
        <rFont val="Calibri"/>
        <family val="2"/>
      </rPr>
      <t>)</t>
    </r>
  </si>
  <si>
    <r>
      <t>Remaining Balance to Date / Undrawn amount (</t>
    </r>
    <r>
      <rPr>
        <b/>
        <i/>
        <sz val="10"/>
        <color indexed="8"/>
        <rFont val="Calibri"/>
        <family val="2"/>
      </rPr>
      <t>Line 9-25=26</t>
    </r>
    <r>
      <rPr>
        <sz val="11"/>
        <color indexed="8"/>
        <rFont val="Calibri"/>
        <family val="2"/>
      </rPr>
      <t>)</t>
    </r>
  </si>
  <si>
    <r>
      <t>Outstanding Loan Balance After Principal Payment (</t>
    </r>
    <r>
      <rPr>
        <b/>
        <i/>
        <sz val="10"/>
        <color indexed="8"/>
        <rFont val="Calibri"/>
        <family val="2"/>
      </rPr>
      <t>Line 9-22=27</t>
    </r>
    <r>
      <rPr>
        <sz val="11"/>
        <color indexed="8"/>
        <rFont val="Calibri"/>
        <family val="2"/>
      </rPr>
      <t>)</t>
    </r>
  </si>
  <si>
    <t>Arrears: Principal (if any)</t>
  </si>
  <si>
    <t>Arrears: Interest (if any)</t>
  </si>
  <si>
    <t>Collateral Security</t>
  </si>
  <si>
    <t>Deposit to bond sinking fund for the year</t>
  </si>
  <si>
    <t>Sinking fund balance to date, if any</t>
  </si>
  <si>
    <t>Breakdown of fees and other related costs (of loan)</t>
  </si>
  <si>
    <t>Other relevant terms and conditions (of loan)</t>
  </si>
  <si>
    <t>Certified correct:</t>
  </si>
  <si>
    <r>
      <t xml:space="preserve">                                                                                                                           </t>
    </r>
    <r>
      <rPr>
        <b/>
        <u/>
        <sz val="11"/>
        <color indexed="8"/>
        <rFont val="Calibri"/>
        <family val="2"/>
      </rPr>
      <t xml:space="preserve"> MS. ROSALIA B. BARRACA</t>
    </r>
  </si>
  <si>
    <t xml:space="preserve">                                                                                                 Municipal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</si>
</sst>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9"/>
      <color rgb="FF000000"/>
      <name val="Calibri"/>
      <family val="2"/>
      <scheme val="minor"/>
    </font>
    <font>
      <b/>
      <u/>
      <sz val="11"/>
      <color indexed="8"/>
      <name val="Calibri"/>
      <family val="2"/>
    </font>
    <font>
      <i/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wrapText="1"/>
    </xf>
    <xf numFmtId="15" fontId="9" fillId="0" borderId="3" xfId="0" quotePrefix="1" applyNumberFormat="1" applyFont="1" applyBorder="1" applyAlignment="1">
      <alignment horizontal="center" wrapText="1"/>
    </xf>
    <xf numFmtId="15" fontId="9" fillId="0" borderId="3" xfId="0" quotePrefix="1" applyNumberFormat="1" applyFont="1" applyFill="1" applyBorder="1" applyAlignment="1">
      <alignment horizontal="center" wrapText="1"/>
    </xf>
    <xf numFmtId="15" fontId="9" fillId="0" borderId="4" xfId="0" quotePrefix="1" applyNumberFormat="1" applyFont="1" applyBorder="1" applyAlignment="1">
      <alignment horizontal="center" wrapText="1"/>
    </xf>
    <xf numFmtId="15" fontId="9" fillId="0" borderId="5" xfId="0" quotePrefix="1" applyNumberFormat="1" applyFont="1" applyBorder="1" applyAlignment="1">
      <alignment horizontal="center" wrapText="1"/>
    </xf>
    <xf numFmtId="15" fontId="9" fillId="0" borderId="6" xfId="0" quotePrefix="1" applyNumberFormat="1" applyFont="1" applyBorder="1" applyAlignment="1">
      <alignment horizontal="center" wrapText="1"/>
    </xf>
    <xf numFmtId="15" fontId="9" fillId="0" borderId="0" xfId="0" quotePrefix="1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14" fontId="10" fillId="0" borderId="3" xfId="0" applyNumberFormat="1" applyFont="1" applyBorder="1" applyAlignment="1">
      <alignment horizontal="center" wrapText="1"/>
    </xf>
    <xf numFmtId="14" fontId="10" fillId="0" borderId="3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0" fillId="0" borderId="5" xfId="0" applyNumberFormat="1" applyFont="1" applyBorder="1" applyAlignment="1">
      <alignment horizontal="center" wrapText="1"/>
    </xf>
    <xf numFmtId="14" fontId="10" fillId="0" borderId="6" xfId="0" applyNumberFormat="1" applyFont="1" applyBorder="1" applyAlignment="1">
      <alignment horizontal="center" wrapText="1"/>
    </xf>
    <xf numFmtId="14" fontId="10" fillId="0" borderId="0" xfId="0" applyNumberFormat="1" applyFont="1" applyBorder="1" applyAlignment="1">
      <alignment horizontal="center" wrapText="1"/>
    </xf>
    <xf numFmtId="0" fontId="10" fillId="0" borderId="3" xfId="0" quotePrefix="1" applyFont="1" applyBorder="1" applyAlignment="1">
      <alignment horizontal="center" wrapText="1"/>
    </xf>
    <xf numFmtId="0" fontId="10" fillId="0" borderId="3" xfId="0" quotePrefix="1" applyFont="1" applyFill="1" applyBorder="1" applyAlignment="1">
      <alignment horizontal="center" wrapText="1"/>
    </xf>
    <xf numFmtId="0" fontId="10" fillId="0" borderId="4" xfId="0" quotePrefix="1" applyFont="1" applyBorder="1" applyAlignment="1">
      <alignment horizontal="center" wrapText="1"/>
    </xf>
    <xf numFmtId="0" fontId="10" fillId="0" borderId="5" xfId="0" quotePrefix="1" applyFont="1" applyBorder="1" applyAlignment="1">
      <alignment horizontal="center" wrapText="1"/>
    </xf>
    <xf numFmtId="0" fontId="10" fillId="0" borderId="6" xfId="0" quotePrefix="1" applyFont="1" applyBorder="1" applyAlignment="1">
      <alignment horizontal="center" wrapText="1"/>
    </xf>
    <xf numFmtId="0" fontId="10" fillId="0" borderId="0" xfId="0" quotePrefix="1" applyFont="1" applyBorder="1" applyAlignment="1">
      <alignment horizontal="center" wrapText="1"/>
    </xf>
    <xf numFmtId="14" fontId="10" fillId="3" borderId="3" xfId="0" quotePrefix="1" applyNumberFormat="1" applyFont="1" applyFill="1" applyBorder="1" applyAlignment="1">
      <alignment horizontal="center" wrapText="1"/>
    </xf>
    <xf numFmtId="0" fontId="10" fillId="0" borderId="7" xfId="0" quotePrefix="1" applyFont="1" applyBorder="1" applyAlignment="1">
      <alignment horizontal="center" wrapText="1"/>
    </xf>
    <xf numFmtId="0" fontId="10" fillId="0" borderId="8" xfId="0" quotePrefix="1" applyFont="1" applyBorder="1" applyAlignment="1">
      <alignment horizontal="center" wrapText="1"/>
    </xf>
    <xf numFmtId="4" fontId="10" fillId="0" borderId="3" xfId="0" applyNumberFormat="1" applyFont="1" applyBorder="1" applyAlignment="1">
      <alignment horizontal="center" wrapText="1"/>
    </xf>
    <xf numFmtId="4" fontId="10" fillId="0" borderId="3" xfId="0" applyNumberFormat="1" applyFont="1" applyFill="1" applyBorder="1" applyAlignment="1">
      <alignment horizontal="center" wrapText="1"/>
    </xf>
    <xf numFmtId="4" fontId="1" fillId="4" borderId="9" xfId="0" applyNumberFormat="1" applyFont="1" applyFill="1" applyBorder="1" applyAlignment="1">
      <alignment wrapText="1"/>
    </xf>
    <xf numFmtId="4" fontId="10" fillId="0" borderId="9" xfId="0" applyNumberFormat="1" applyFont="1" applyBorder="1" applyAlignment="1">
      <alignment wrapText="1"/>
    </xf>
    <xf numFmtId="4" fontId="10" fillId="0" borderId="0" xfId="0" applyNumberFormat="1" applyFont="1" applyBorder="1" applyAlignment="1">
      <alignment wrapText="1"/>
    </xf>
    <xf numFmtId="4" fontId="10" fillId="0" borderId="5" xfId="0" applyNumberFormat="1" applyFont="1" applyBorder="1" applyAlignment="1">
      <alignment horizontal="center" wrapText="1"/>
    </xf>
    <xf numFmtId="4" fontId="10" fillId="0" borderId="6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wrapText="1"/>
    </xf>
    <xf numFmtId="0" fontId="16" fillId="0" borderId="3" xfId="0" applyFont="1" applyFill="1" applyBorder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wrapText="1"/>
    </xf>
    <xf numFmtId="4" fontId="10" fillId="3" borderId="3" xfId="0" applyNumberFormat="1" applyFont="1" applyFill="1" applyBorder="1" applyAlignment="1">
      <alignment horizontal="center" wrapText="1"/>
    </xf>
    <xf numFmtId="4" fontId="10" fillId="0" borderId="4" xfId="0" applyNumberFormat="1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center" wrapText="1"/>
    </xf>
    <xf numFmtId="0" fontId="10" fillId="3" borderId="3" xfId="0" quotePrefix="1" applyFont="1" applyFill="1" applyBorder="1" applyAlignment="1">
      <alignment horizontal="center" wrapText="1"/>
    </xf>
    <xf numFmtId="4" fontId="10" fillId="0" borderId="3" xfId="0" applyNumberFormat="1" applyFont="1" applyBorder="1" applyAlignment="1">
      <alignment horizontal="right" wrapText="1"/>
    </xf>
    <xf numFmtId="4" fontId="10" fillId="2" borderId="3" xfId="0" applyNumberFormat="1" applyFont="1" applyFill="1" applyBorder="1" applyAlignment="1">
      <alignment horizontal="right" wrapText="1"/>
    </xf>
    <xf numFmtId="4" fontId="10" fillId="3" borderId="11" xfId="0" applyNumberFormat="1" applyFont="1" applyFill="1" applyBorder="1" applyAlignment="1">
      <alignment horizontal="right" wrapText="1"/>
    </xf>
    <xf numFmtId="4" fontId="10" fillId="5" borderId="12" xfId="0" applyNumberFormat="1" applyFont="1" applyFill="1" applyBorder="1" applyAlignment="1">
      <alignment horizontal="right" wrapText="1"/>
    </xf>
    <xf numFmtId="4" fontId="0" fillId="0" borderId="0" xfId="0" applyNumberFormat="1"/>
    <xf numFmtId="4" fontId="10" fillId="0" borderId="13" xfId="0" applyNumberFormat="1" applyFont="1" applyBorder="1" applyAlignment="1">
      <alignment horizontal="center" wrapText="1"/>
    </xf>
    <xf numFmtId="4" fontId="10" fillId="2" borderId="3" xfId="0" applyNumberFormat="1" applyFont="1" applyFill="1" applyBorder="1" applyAlignment="1">
      <alignment horizontal="center" wrapText="1"/>
    </xf>
    <xf numFmtId="4" fontId="10" fillId="0" borderId="14" xfId="0" applyNumberFormat="1" applyFont="1" applyBorder="1" applyAlignment="1">
      <alignment horizontal="right" wrapText="1"/>
    </xf>
    <xf numFmtId="4" fontId="10" fillId="2" borderId="14" xfId="0" applyNumberFormat="1" applyFont="1" applyFill="1" applyBorder="1" applyAlignment="1">
      <alignment horizontal="right" wrapText="1"/>
    </xf>
    <xf numFmtId="4" fontId="10" fillId="3" borderId="15" xfId="0" applyNumberFormat="1" applyFont="1" applyFill="1" applyBorder="1" applyAlignment="1">
      <alignment horizontal="right" wrapText="1"/>
    </xf>
    <xf numFmtId="4" fontId="10" fillId="5" borderId="16" xfId="0" applyNumberFormat="1" applyFont="1" applyFill="1" applyBorder="1" applyAlignment="1">
      <alignment horizontal="right" wrapText="1"/>
    </xf>
    <xf numFmtId="0" fontId="10" fillId="0" borderId="11" xfId="0" applyFont="1" applyBorder="1" applyAlignment="1">
      <alignment wrapText="1"/>
    </xf>
    <xf numFmtId="4" fontId="1" fillId="0" borderId="9" xfId="0" applyNumberFormat="1" applyFont="1" applyFill="1" applyBorder="1" applyAlignment="1">
      <alignment wrapText="1"/>
    </xf>
    <xf numFmtId="4" fontId="10" fillId="2" borderId="9" xfId="0" applyNumberFormat="1" applyFont="1" applyFill="1" applyBorder="1" applyAlignment="1">
      <alignment wrapText="1"/>
    </xf>
    <xf numFmtId="4" fontId="10" fillId="3" borderId="17" xfId="0" applyNumberFormat="1" applyFont="1" applyFill="1" applyBorder="1" applyAlignment="1">
      <alignment wrapText="1"/>
    </xf>
    <xf numFmtId="4" fontId="10" fillId="5" borderId="18" xfId="0" applyNumberFormat="1" applyFont="1" applyFill="1" applyBorder="1" applyAlignment="1">
      <alignment horizontal="right" wrapText="1"/>
    </xf>
    <xf numFmtId="4" fontId="10" fillId="5" borderId="19" xfId="0" applyNumberFormat="1" applyFont="1" applyFill="1" applyBorder="1" applyAlignment="1">
      <alignment horizontal="right" wrapText="1"/>
    </xf>
    <xf numFmtId="4" fontId="10" fillId="0" borderId="20" xfId="0" applyNumberFormat="1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537881</xdr:colOff>
      <xdr:row>40</xdr:row>
      <xdr:rowOff>67234</xdr:rowOff>
    </xdr:from>
    <xdr:to>
      <xdr:col>5</xdr:col>
      <xdr:colOff>2196354</xdr:colOff>
      <xdr:row>43</xdr:row>
      <xdr:rowOff>112057</xdr:rowOff>
    </xdr:to>
    <xdr:sp macro="" textlink="">
      <xdr:nvSpPr>
        <xdr:cNvPr id="2" name="TextBox 1"/>
        <xdr:cNvSpPr txBox="1"/>
      </xdr:nvSpPr>
      <xdr:spPr>
        <a:xfrm>
          <a:off x="7167281" y="9554134"/>
          <a:ext cx="71719" cy="6639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solidFill>
                <a:schemeClr val="accent2">
                  <a:lumMod val="40000"/>
                  <a:lumOff val="60000"/>
                </a:schemeClr>
              </a:solidFill>
              <a:latin typeface="Bahnschrift Condensed" panose="020B0502040204020203" pitchFamily="34" charset="0"/>
            </a:rPr>
            <a:t>Office</a:t>
          </a:r>
          <a:r>
            <a:rPr lang="en-US" sz="2000" baseline="0">
              <a:solidFill>
                <a:schemeClr val="accent2">
                  <a:lumMod val="40000"/>
                  <a:lumOff val="60000"/>
                </a:schemeClr>
              </a:solidFill>
              <a:latin typeface="Bahnschrift Condensed" panose="020B0502040204020203" pitchFamily="34" charset="0"/>
            </a:rPr>
            <a:t> of the Municipal Accountant</a:t>
          </a:r>
          <a:endParaRPr lang="en-US" sz="2000">
            <a:solidFill>
              <a:schemeClr val="accent2">
                <a:lumMod val="40000"/>
                <a:lumOff val="60000"/>
              </a:schemeClr>
            </a:solidFill>
            <a:latin typeface="Bahnschrift Condensed" panose="020B0502040204020203" pitchFamily="34" charset="0"/>
          </a:endParaRPr>
        </a:p>
      </xdr:txBody>
    </xdr:sp>
    <xdr:clientData/>
  </xdr:twoCellAnchor>
  <xdr:twoCellAnchor>
    <xdr:from>
      <xdr:col>7</xdr:col>
      <xdr:colOff>533398</xdr:colOff>
      <xdr:row>40</xdr:row>
      <xdr:rowOff>62751</xdr:rowOff>
    </xdr:from>
    <xdr:to>
      <xdr:col>9</xdr:col>
      <xdr:colOff>2191871</xdr:colOff>
      <xdr:row>43</xdr:row>
      <xdr:rowOff>107574</xdr:rowOff>
    </xdr:to>
    <xdr:sp macro="" textlink="">
      <xdr:nvSpPr>
        <xdr:cNvPr id="3" name="TextBox 2"/>
        <xdr:cNvSpPr txBox="1"/>
      </xdr:nvSpPr>
      <xdr:spPr>
        <a:xfrm>
          <a:off x="7239000" y="9549651"/>
          <a:ext cx="0" cy="6639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solidFill>
                <a:schemeClr val="accent2">
                  <a:lumMod val="40000"/>
                  <a:lumOff val="60000"/>
                </a:schemeClr>
              </a:solidFill>
              <a:latin typeface="Bahnschrift Condensed" panose="020B0502040204020203" pitchFamily="34" charset="0"/>
            </a:rPr>
            <a:t>Office</a:t>
          </a:r>
          <a:r>
            <a:rPr lang="en-US" sz="2000" baseline="0">
              <a:solidFill>
                <a:schemeClr val="accent2">
                  <a:lumMod val="40000"/>
                  <a:lumOff val="60000"/>
                </a:schemeClr>
              </a:solidFill>
              <a:latin typeface="Bahnschrift Condensed" panose="020B0502040204020203" pitchFamily="34" charset="0"/>
            </a:rPr>
            <a:t> of the Municipal Accountant</a:t>
          </a:r>
          <a:endParaRPr lang="en-US" sz="2000">
            <a:solidFill>
              <a:schemeClr val="accent2">
                <a:lumMod val="40000"/>
                <a:lumOff val="60000"/>
              </a:schemeClr>
            </a:solidFill>
            <a:latin typeface="Bahnschrift Condensed" panose="020B0502040204020203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JGJ/DBP/Loans%20Payable/Annex%20B-Summary%20of%20Loans%20C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2 Annex B - Summary of Loans"/>
      <sheetName val="Loan Schedule"/>
    </sheetNames>
    <sheetDataSet>
      <sheetData sheetId="0">
        <row r="35">
          <cell r="D35">
            <v>29489961.370000001</v>
          </cell>
        </row>
        <row r="56">
          <cell r="N56">
            <v>45195683.420000002</v>
          </cell>
        </row>
      </sheetData>
      <sheetData sheetId="1">
        <row r="11">
          <cell r="G11">
            <v>4187072.18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51"/>
  <sheetViews>
    <sheetView tabSelected="1" zoomScale="70" zoomScaleNormal="70" workbookViewId="0">
      <selection activeCell="A47" sqref="A47:C47"/>
    </sheetView>
  </sheetViews>
  <sheetFormatPr defaultRowHeight="12.75" outlineLevelCol="1" x14ac:dyDescent="0.2"/>
  <cols>
    <col min="1" max="1" width="12.5703125" customWidth="1"/>
    <col min="2" max="2" width="61" customWidth="1"/>
    <col min="3" max="3" width="25.85546875" customWidth="1"/>
    <col min="5" max="5" width="12.5703125" hidden="1" customWidth="1" outlineLevel="1"/>
    <col min="6" max="6" width="61" hidden="1" customWidth="1" outlineLevel="1"/>
    <col min="7" max="7" width="25.85546875" hidden="1" customWidth="1" outlineLevel="1"/>
    <col min="8" max="8" width="9.140625" hidden="1" customWidth="1" outlineLevel="1"/>
    <col min="9" max="9" width="12.5703125" hidden="1" customWidth="1" outlineLevel="1"/>
    <col min="10" max="10" width="61" hidden="1" customWidth="1" outlineLevel="1"/>
    <col min="11" max="11" width="25.85546875" hidden="1" customWidth="1" outlineLevel="1"/>
    <col min="12" max="12" width="9.140625" hidden="1" customWidth="1" outlineLevel="1"/>
    <col min="13" max="13" width="12.5703125" hidden="1" customWidth="1" collapsed="1"/>
    <col min="14" max="14" width="61" hidden="1" customWidth="1"/>
    <col min="15" max="15" width="18.140625" hidden="1" customWidth="1"/>
    <col min="16" max="16" width="16.42578125" hidden="1" customWidth="1"/>
    <col min="17" max="17" width="15.7109375" hidden="1" customWidth="1"/>
    <col min="18" max="18" width="16" hidden="1" customWidth="1"/>
    <col min="19" max="19" width="13.5703125" hidden="1" customWidth="1"/>
    <col min="20" max="22" width="16" hidden="1" customWidth="1"/>
    <col min="23" max="23" width="9.140625" hidden="1" customWidth="1"/>
    <col min="24" max="24" width="11.7109375" hidden="1" customWidth="1"/>
    <col min="25" max="25" width="9.140625" customWidth="1"/>
  </cols>
  <sheetData>
    <row r="1" spans="1:22" x14ac:dyDescent="0.2">
      <c r="A1" s="1" t="s">
        <v>0</v>
      </c>
      <c r="E1" s="1" t="s">
        <v>0</v>
      </c>
      <c r="I1" s="1" t="s">
        <v>0</v>
      </c>
      <c r="M1" s="1" t="s">
        <v>0</v>
      </c>
    </row>
    <row r="2" spans="1:22" x14ac:dyDescent="0.2">
      <c r="A2" s="1" t="s">
        <v>1</v>
      </c>
      <c r="E2" s="1" t="s">
        <v>1</v>
      </c>
      <c r="I2" s="1" t="s">
        <v>1</v>
      </c>
      <c r="M2" s="1" t="s">
        <v>1</v>
      </c>
    </row>
    <row r="3" spans="1:22" ht="18.75" customHeight="1" x14ac:dyDescent="0.2">
      <c r="A3" s="2" t="s">
        <v>2</v>
      </c>
      <c r="B3" s="2"/>
      <c r="C3" s="2"/>
      <c r="E3" s="3" t="s">
        <v>3</v>
      </c>
      <c r="F3" s="3"/>
      <c r="G3" s="3"/>
      <c r="I3" s="4" t="s">
        <v>4</v>
      </c>
      <c r="J3" s="4"/>
      <c r="K3" s="4"/>
      <c r="M3" s="2" t="s">
        <v>2</v>
      </c>
      <c r="N3" s="2"/>
      <c r="O3" s="2"/>
      <c r="T3" s="5"/>
    </row>
    <row r="4" spans="1:22" ht="18.75" customHeight="1" x14ac:dyDescent="0.2">
      <c r="A4" s="6"/>
      <c r="B4" s="7" t="s">
        <v>5</v>
      </c>
      <c r="C4" s="6"/>
      <c r="E4" s="6"/>
      <c r="F4" s="7" t="str">
        <f>B4</f>
        <v>Calendar Year 2022</v>
      </c>
      <c r="G4" s="6"/>
      <c r="I4" s="6"/>
      <c r="J4" s="7" t="str">
        <f>F4</f>
        <v>Calendar Year 2022</v>
      </c>
      <c r="K4" s="6"/>
      <c r="M4" s="6"/>
      <c r="N4" s="7" t="str">
        <f>J4</f>
        <v>Calendar Year 2022</v>
      </c>
      <c r="O4" s="8" t="s">
        <v>6</v>
      </c>
      <c r="P4" s="8" t="s">
        <v>7</v>
      </c>
      <c r="Q4" s="8" t="s">
        <v>8</v>
      </c>
      <c r="R4" s="9"/>
      <c r="T4" s="6"/>
      <c r="U4" s="6"/>
      <c r="V4" s="6"/>
    </row>
    <row r="5" spans="1:22" ht="18.75" customHeight="1" x14ac:dyDescent="0.2">
      <c r="A5" s="10"/>
      <c r="B5" s="11" t="s">
        <v>9</v>
      </c>
      <c r="E5" s="10"/>
      <c r="F5" s="11" t="s">
        <v>9</v>
      </c>
      <c r="I5" s="10"/>
      <c r="J5" s="11" t="s">
        <v>9</v>
      </c>
      <c r="M5" s="10"/>
      <c r="N5" s="12" t="s">
        <v>10</v>
      </c>
      <c r="O5" s="8"/>
      <c r="P5" s="8"/>
      <c r="Q5" s="8"/>
      <c r="R5" s="9"/>
    </row>
    <row r="6" spans="1:22" ht="15" customHeight="1" thickBot="1" x14ac:dyDescent="0.3">
      <c r="A6" s="13"/>
      <c r="B6" s="13"/>
      <c r="C6" s="14"/>
      <c r="E6" s="13"/>
      <c r="F6" s="13"/>
      <c r="G6" s="14"/>
      <c r="I6" s="13"/>
      <c r="J6" s="13"/>
      <c r="K6" s="14"/>
      <c r="M6" s="13"/>
      <c r="N6" s="13"/>
      <c r="O6" s="14"/>
      <c r="P6" s="14"/>
      <c r="Q6" s="14"/>
      <c r="R6" s="15"/>
      <c r="T6" s="14"/>
      <c r="U6" s="14"/>
      <c r="V6" s="14"/>
    </row>
    <row r="7" spans="1:22" ht="15.75" thickBot="1" x14ac:dyDescent="0.3">
      <c r="A7" s="16" t="s">
        <v>11</v>
      </c>
      <c r="B7" s="17" t="s">
        <v>12</v>
      </c>
      <c r="C7" s="17" t="s">
        <v>13</v>
      </c>
      <c r="E7" s="16" t="s">
        <v>11</v>
      </c>
      <c r="F7" s="17" t="s">
        <v>12</v>
      </c>
      <c r="G7" s="18" t="s">
        <v>13</v>
      </c>
      <c r="I7" s="16" t="s">
        <v>11</v>
      </c>
      <c r="J7" s="17" t="s">
        <v>12</v>
      </c>
      <c r="K7" s="18" t="s">
        <v>13</v>
      </c>
      <c r="M7" s="16" t="s">
        <v>11</v>
      </c>
      <c r="N7" s="17" t="s">
        <v>12</v>
      </c>
      <c r="O7" s="19" t="s">
        <v>13</v>
      </c>
      <c r="P7" s="20"/>
      <c r="Q7" s="21"/>
      <c r="R7" s="22"/>
      <c r="T7" s="20" t="s">
        <v>13</v>
      </c>
      <c r="U7" s="20"/>
      <c r="V7" s="21"/>
    </row>
    <row r="8" spans="1:22" ht="18.75" customHeight="1" thickBot="1" x14ac:dyDescent="0.3">
      <c r="A8" s="23">
        <v>1</v>
      </c>
      <c r="B8" s="24" t="s">
        <v>14</v>
      </c>
      <c r="C8" s="17" t="s">
        <v>15</v>
      </c>
      <c r="E8" s="23">
        <v>1</v>
      </c>
      <c r="F8" s="24" t="s">
        <v>14</v>
      </c>
      <c r="G8" s="18" t="s">
        <v>15</v>
      </c>
      <c r="I8" s="23">
        <v>1</v>
      </c>
      <c r="J8" s="24" t="s">
        <v>14</v>
      </c>
      <c r="K8" s="18" t="s">
        <v>15</v>
      </c>
      <c r="M8" s="23">
        <v>1</v>
      </c>
      <c r="N8" s="24" t="s">
        <v>14</v>
      </c>
      <c r="O8" s="19" t="s">
        <v>15</v>
      </c>
      <c r="P8" s="20"/>
      <c r="Q8" s="21"/>
      <c r="R8" s="22"/>
      <c r="T8" s="20" t="s">
        <v>15</v>
      </c>
      <c r="U8" s="20"/>
      <c r="V8" s="21"/>
    </row>
    <row r="9" spans="1:22" ht="18.75" customHeight="1" thickBot="1" x14ac:dyDescent="0.3">
      <c r="A9" s="23">
        <v>2</v>
      </c>
      <c r="B9" s="24" t="s">
        <v>16</v>
      </c>
      <c r="C9" s="25">
        <v>44742</v>
      </c>
      <c r="E9" s="23">
        <v>2</v>
      </c>
      <c r="F9" s="24" t="s">
        <v>16</v>
      </c>
      <c r="G9" s="26">
        <v>44926</v>
      </c>
      <c r="I9" s="23">
        <v>2</v>
      </c>
      <c r="J9" s="24" t="s">
        <v>16</v>
      </c>
      <c r="K9" s="26">
        <v>44926</v>
      </c>
      <c r="M9" s="23">
        <v>2</v>
      </c>
      <c r="N9" s="24" t="s">
        <v>16</v>
      </c>
      <c r="O9" s="27">
        <v>43646</v>
      </c>
      <c r="P9" s="28"/>
      <c r="Q9" s="29"/>
      <c r="R9" s="30"/>
      <c r="T9" s="28">
        <v>43646</v>
      </c>
      <c r="U9" s="28"/>
      <c r="V9" s="29"/>
    </row>
    <row r="10" spans="1:22" ht="18.75" customHeight="1" thickBot="1" x14ac:dyDescent="0.3">
      <c r="A10" s="23">
        <v>3</v>
      </c>
      <c r="B10" s="24" t="s">
        <v>17</v>
      </c>
      <c r="C10" s="31" t="s">
        <v>18</v>
      </c>
      <c r="E10" s="23">
        <v>3</v>
      </c>
      <c r="F10" s="24" t="s">
        <v>17</v>
      </c>
      <c r="G10" s="32" t="s">
        <v>18</v>
      </c>
      <c r="I10" s="23">
        <v>3</v>
      </c>
      <c r="J10" s="24" t="s">
        <v>17</v>
      </c>
      <c r="K10" s="32" t="s">
        <v>18</v>
      </c>
      <c r="M10" s="23">
        <v>3</v>
      </c>
      <c r="N10" s="24" t="s">
        <v>17</v>
      </c>
      <c r="O10" s="33" t="s">
        <v>18</v>
      </c>
      <c r="P10" s="34"/>
      <c r="Q10" s="35"/>
      <c r="R10" s="36"/>
      <c r="T10" s="34" t="s">
        <v>18</v>
      </c>
      <c r="U10" s="34"/>
      <c r="V10" s="35"/>
    </row>
    <row r="11" spans="1:22" ht="18.75" customHeight="1" thickBot="1" x14ac:dyDescent="0.3">
      <c r="A11" s="23">
        <v>4</v>
      </c>
      <c r="B11" s="24" t="s">
        <v>19</v>
      </c>
      <c r="C11" s="31" t="s">
        <v>20</v>
      </c>
      <c r="E11" s="23">
        <v>4</v>
      </c>
      <c r="F11" s="24" t="s">
        <v>19</v>
      </c>
      <c r="G11" s="32" t="s">
        <v>20</v>
      </c>
      <c r="I11" s="23">
        <v>4</v>
      </c>
      <c r="J11" s="24" t="s">
        <v>19</v>
      </c>
      <c r="K11" s="32" t="s">
        <v>20</v>
      </c>
      <c r="M11" s="23">
        <v>4</v>
      </c>
      <c r="N11" s="24" t="s">
        <v>19</v>
      </c>
      <c r="O11" s="33" t="s">
        <v>20</v>
      </c>
      <c r="P11" s="34"/>
      <c r="Q11" s="35"/>
      <c r="R11" s="36"/>
      <c r="T11" s="34" t="s">
        <v>20</v>
      </c>
      <c r="U11" s="34"/>
      <c r="V11" s="35"/>
    </row>
    <row r="12" spans="1:22" ht="18.75" customHeight="1" thickBot="1" x14ac:dyDescent="0.3">
      <c r="A12" s="23">
        <v>5</v>
      </c>
      <c r="B12" s="24" t="s">
        <v>21</v>
      </c>
      <c r="C12" s="37">
        <v>43417</v>
      </c>
      <c r="E12" s="23">
        <v>5</v>
      </c>
      <c r="F12" s="24" t="s">
        <v>21</v>
      </c>
      <c r="G12" s="38">
        <v>43417</v>
      </c>
      <c r="I12" s="23">
        <v>5</v>
      </c>
      <c r="J12" s="24" t="s">
        <v>21</v>
      </c>
      <c r="K12" s="38">
        <v>43417</v>
      </c>
      <c r="M12" s="23">
        <v>5</v>
      </c>
      <c r="N12" s="24" t="s">
        <v>21</v>
      </c>
      <c r="O12" s="39">
        <v>43417</v>
      </c>
      <c r="P12" s="40"/>
      <c r="Q12" s="41"/>
      <c r="R12" s="42"/>
      <c r="T12" s="40">
        <v>43417</v>
      </c>
      <c r="U12" s="40"/>
      <c r="V12" s="41"/>
    </row>
    <row r="13" spans="1:22" ht="18.75" customHeight="1" thickBot="1" x14ac:dyDescent="0.3">
      <c r="A13" s="23">
        <v>6</v>
      </c>
      <c r="B13" s="24" t="s">
        <v>22</v>
      </c>
      <c r="C13" s="31">
        <v>165</v>
      </c>
      <c r="E13" s="23">
        <v>6</v>
      </c>
      <c r="F13" s="24" t="s">
        <v>22</v>
      </c>
      <c r="G13" s="32">
        <v>165</v>
      </c>
      <c r="I13" s="23">
        <v>6</v>
      </c>
      <c r="J13" s="24" t="s">
        <v>22</v>
      </c>
      <c r="K13" s="32">
        <v>165</v>
      </c>
      <c r="M13" s="23">
        <v>6</v>
      </c>
      <c r="N13" s="24" t="s">
        <v>22</v>
      </c>
      <c r="O13" s="33">
        <v>165</v>
      </c>
      <c r="P13" s="34"/>
      <c r="Q13" s="35"/>
      <c r="R13" s="36"/>
      <c r="T13" s="34">
        <v>165</v>
      </c>
      <c r="U13" s="34"/>
      <c r="V13" s="35"/>
    </row>
    <row r="14" spans="1:22" ht="18.75" customHeight="1" thickBot="1" x14ac:dyDescent="0.3">
      <c r="A14" s="23">
        <v>7</v>
      </c>
      <c r="B14" s="24" t="s">
        <v>23</v>
      </c>
      <c r="C14" s="43" t="s">
        <v>24</v>
      </c>
      <c r="E14" s="23">
        <v>7</v>
      </c>
      <c r="F14" s="24" t="s">
        <v>23</v>
      </c>
      <c r="G14" s="44" t="s">
        <v>24</v>
      </c>
      <c r="I14" s="23">
        <v>7</v>
      </c>
      <c r="J14" s="24" t="s">
        <v>23</v>
      </c>
      <c r="K14" s="44" t="s">
        <v>24</v>
      </c>
      <c r="M14" s="23">
        <v>7</v>
      </c>
      <c r="N14" s="24" t="s">
        <v>23</v>
      </c>
      <c r="O14" s="45" t="s">
        <v>24</v>
      </c>
      <c r="P14" s="46"/>
      <c r="Q14" s="47"/>
      <c r="R14" s="48"/>
      <c r="T14" s="46" t="s">
        <v>24</v>
      </c>
      <c r="U14" s="46"/>
      <c r="V14" s="47"/>
    </row>
    <row r="15" spans="1:22" ht="18.75" customHeight="1" thickBot="1" x14ac:dyDescent="0.3">
      <c r="A15" s="23">
        <v>8</v>
      </c>
      <c r="B15" s="24" t="s">
        <v>25</v>
      </c>
      <c r="C15" s="43" t="s">
        <v>26</v>
      </c>
      <c r="E15" s="23">
        <v>8</v>
      </c>
      <c r="F15" s="24" t="s">
        <v>25</v>
      </c>
      <c r="G15" s="49">
        <v>43399</v>
      </c>
      <c r="I15" s="23">
        <v>8</v>
      </c>
      <c r="J15" s="24" t="s">
        <v>25</v>
      </c>
      <c r="K15" s="49">
        <v>43399</v>
      </c>
      <c r="M15" s="23">
        <v>8</v>
      </c>
      <c r="N15" s="24" t="s">
        <v>25</v>
      </c>
      <c r="O15" s="45" t="s">
        <v>26</v>
      </c>
      <c r="P15" s="50"/>
      <c r="Q15" s="51"/>
      <c r="R15" s="48"/>
      <c r="T15" s="46" t="s">
        <v>26</v>
      </c>
      <c r="U15" s="46"/>
      <c r="V15" s="47"/>
    </row>
    <row r="16" spans="1:22" ht="18.75" customHeight="1" thickBot="1" x14ac:dyDescent="0.3">
      <c r="A16" s="23">
        <v>9</v>
      </c>
      <c r="B16" s="24" t="s">
        <v>27</v>
      </c>
      <c r="C16" s="52">
        <v>180000000</v>
      </c>
      <c r="E16" s="23">
        <v>9</v>
      </c>
      <c r="F16" s="24" t="s">
        <v>27</v>
      </c>
      <c r="G16" s="53">
        <f>P16</f>
        <v>150000000</v>
      </c>
      <c r="I16" s="23">
        <v>9</v>
      </c>
      <c r="J16" s="24" t="s">
        <v>27</v>
      </c>
      <c r="K16" s="53">
        <f>Q16</f>
        <v>30000000</v>
      </c>
      <c r="M16" s="23">
        <v>9</v>
      </c>
      <c r="N16" s="24" t="s">
        <v>27</v>
      </c>
      <c r="O16" s="54">
        <f>SUM(P16:Q16)</f>
        <v>180000000</v>
      </c>
      <c r="P16" s="55">
        <v>150000000</v>
      </c>
      <c r="Q16" s="55">
        <v>30000000</v>
      </c>
      <c r="R16" s="56"/>
      <c r="T16" s="57">
        <v>180000000</v>
      </c>
      <c r="U16" s="57"/>
      <c r="V16" s="58"/>
    </row>
    <row r="17" spans="1:24" ht="18.75" customHeight="1" thickBot="1" x14ac:dyDescent="0.3">
      <c r="A17" s="23">
        <v>10</v>
      </c>
      <c r="B17" s="24" t="s">
        <v>28</v>
      </c>
      <c r="C17" s="31" t="s">
        <v>29</v>
      </c>
      <c r="E17" s="23">
        <v>10</v>
      </c>
      <c r="F17" s="24" t="s">
        <v>28</v>
      </c>
      <c r="G17" s="38">
        <v>47205</v>
      </c>
      <c r="I17" s="23">
        <v>10</v>
      </c>
      <c r="J17" s="24" t="s">
        <v>28</v>
      </c>
      <c r="K17" s="38">
        <v>49031</v>
      </c>
      <c r="M17" s="23">
        <v>10</v>
      </c>
      <c r="N17" s="24" t="s">
        <v>28</v>
      </c>
      <c r="O17" s="33" t="s">
        <v>29</v>
      </c>
      <c r="P17" s="59"/>
      <c r="Q17" s="60"/>
      <c r="R17" s="36"/>
      <c r="T17" s="34" t="s">
        <v>29</v>
      </c>
      <c r="U17" s="34"/>
      <c r="V17" s="35"/>
    </row>
    <row r="18" spans="1:24" s="64" customFormat="1" ht="26.25" customHeight="1" thickBot="1" x14ac:dyDescent="0.25">
      <c r="A18" s="61">
        <v>11</v>
      </c>
      <c r="B18" s="62" t="s">
        <v>30</v>
      </c>
      <c r="C18" s="63" t="s">
        <v>31</v>
      </c>
      <c r="E18" s="61">
        <v>11</v>
      </c>
      <c r="F18" s="62" t="s">
        <v>30</v>
      </c>
      <c r="G18" s="65" t="s">
        <v>31</v>
      </c>
      <c r="I18" s="61">
        <v>11</v>
      </c>
      <c r="J18" s="62" t="s">
        <v>30</v>
      </c>
      <c r="K18" s="65" t="s">
        <v>31</v>
      </c>
      <c r="M18" s="61">
        <v>11</v>
      </c>
      <c r="N18" s="62" t="s">
        <v>30</v>
      </c>
      <c r="O18" s="66" t="s">
        <v>31</v>
      </c>
      <c r="P18" s="67"/>
      <c r="Q18" s="68"/>
      <c r="R18" s="69"/>
      <c r="T18" s="67" t="s">
        <v>31</v>
      </c>
      <c r="U18" s="67"/>
      <c r="V18" s="68"/>
    </row>
    <row r="19" spans="1:24" ht="27" customHeight="1" thickBot="1" x14ac:dyDescent="0.3">
      <c r="A19" s="23">
        <v>12</v>
      </c>
      <c r="B19" s="70" t="s">
        <v>32</v>
      </c>
      <c r="C19" s="71" t="s">
        <v>33</v>
      </c>
      <c r="E19" s="23">
        <v>12</v>
      </c>
      <c r="F19" s="70" t="s">
        <v>32</v>
      </c>
      <c r="G19" s="72" t="s">
        <v>34</v>
      </c>
      <c r="I19" s="23">
        <v>12</v>
      </c>
      <c r="J19" s="70" t="s">
        <v>32</v>
      </c>
      <c r="K19" s="72" t="s">
        <v>35</v>
      </c>
      <c r="M19" s="23">
        <v>12</v>
      </c>
      <c r="N19" s="70" t="s">
        <v>32</v>
      </c>
      <c r="O19" s="73" t="s">
        <v>36</v>
      </c>
      <c r="P19" s="74"/>
      <c r="Q19" s="75"/>
      <c r="R19" s="76"/>
      <c r="T19" s="74" t="s">
        <v>37</v>
      </c>
      <c r="U19" s="74"/>
      <c r="V19" s="75"/>
    </row>
    <row r="20" spans="1:24" ht="18.75" customHeight="1" thickBot="1" x14ac:dyDescent="0.3">
      <c r="A20" s="23">
        <v>13</v>
      </c>
      <c r="B20" s="24" t="s">
        <v>38</v>
      </c>
      <c r="C20" s="31" t="s">
        <v>39</v>
      </c>
      <c r="E20" s="23">
        <v>13</v>
      </c>
      <c r="F20" s="24" t="s">
        <v>38</v>
      </c>
      <c r="G20" s="32" t="s">
        <v>39</v>
      </c>
      <c r="I20" s="23">
        <v>13</v>
      </c>
      <c r="J20" s="24" t="s">
        <v>38</v>
      </c>
      <c r="K20" s="32" t="s">
        <v>39</v>
      </c>
      <c r="M20" s="23">
        <v>13</v>
      </c>
      <c r="N20" s="24" t="s">
        <v>38</v>
      </c>
      <c r="O20" s="66" t="s">
        <v>39</v>
      </c>
      <c r="P20" s="67"/>
      <c r="Q20" s="68"/>
      <c r="R20" s="69"/>
      <c r="T20" s="67" t="s">
        <v>39</v>
      </c>
      <c r="U20" s="67"/>
      <c r="V20" s="68"/>
    </row>
    <row r="21" spans="1:24" ht="18.75" customHeight="1" thickBot="1" x14ac:dyDescent="0.3">
      <c r="A21" s="23">
        <v>14</v>
      </c>
      <c r="B21" s="24" t="s">
        <v>40</v>
      </c>
      <c r="C21" s="31" t="s">
        <v>41</v>
      </c>
      <c r="E21" s="23">
        <v>14</v>
      </c>
      <c r="F21" s="24" t="s">
        <v>40</v>
      </c>
      <c r="G21" s="77" t="s">
        <v>42</v>
      </c>
      <c r="I21" s="23">
        <v>14</v>
      </c>
      <c r="J21" s="24" t="s">
        <v>40</v>
      </c>
      <c r="K21" s="77" t="s">
        <v>43</v>
      </c>
      <c r="M21" s="23">
        <v>14</v>
      </c>
      <c r="N21" s="24" t="s">
        <v>40</v>
      </c>
      <c r="O21" s="33" t="s">
        <v>41</v>
      </c>
      <c r="P21" s="34"/>
      <c r="Q21" s="35"/>
      <c r="R21" s="36"/>
      <c r="T21" s="34" t="s">
        <v>41</v>
      </c>
      <c r="U21" s="34"/>
      <c r="V21" s="35"/>
    </row>
    <row r="22" spans="1:24" ht="18.75" customHeight="1" thickBot="1" x14ac:dyDescent="0.3">
      <c r="A22" s="23">
        <v>15</v>
      </c>
      <c r="B22" s="24" t="s">
        <v>44</v>
      </c>
      <c r="C22" s="31" t="s">
        <v>45</v>
      </c>
      <c r="E22" s="23">
        <v>15</v>
      </c>
      <c r="F22" s="24" t="s">
        <v>44</v>
      </c>
      <c r="G22" s="77" t="s">
        <v>45</v>
      </c>
      <c r="I22" s="23">
        <v>15</v>
      </c>
      <c r="J22" s="24" t="s">
        <v>44</v>
      </c>
      <c r="K22" s="77" t="s">
        <v>45</v>
      </c>
      <c r="M22" s="23">
        <v>15</v>
      </c>
      <c r="N22" s="24" t="s">
        <v>44</v>
      </c>
      <c r="O22" s="33" t="s">
        <v>45</v>
      </c>
      <c r="P22" s="34"/>
      <c r="Q22" s="35"/>
      <c r="R22" s="36"/>
      <c r="T22" s="34" t="s">
        <v>45</v>
      </c>
      <c r="U22" s="34"/>
      <c r="V22" s="35"/>
    </row>
    <row r="23" spans="1:24" ht="18.75" customHeight="1" thickBot="1" x14ac:dyDescent="0.3">
      <c r="A23" s="23">
        <v>16</v>
      </c>
      <c r="B23" s="24" t="s">
        <v>46</v>
      </c>
      <c r="C23" s="31">
        <v>36</v>
      </c>
      <c r="E23" s="23">
        <v>16</v>
      </c>
      <c r="F23" s="24" t="s">
        <v>46</v>
      </c>
      <c r="G23" s="32">
        <v>36</v>
      </c>
      <c r="I23" s="23">
        <v>16</v>
      </c>
      <c r="J23" s="24" t="s">
        <v>46</v>
      </c>
      <c r="K23" s="32">
        <v>36</v>
      </c>
      <c r="M23" s="23">
        <v>16</v>
      </c>
      <c r="N23" s="24" t="s">
        <v>46</v>
      </c>
      <c r="O23" s="33">
        <v>36</v>
      </c>
      <c r="P23" s="34"/>
      <c r="Q23" s="35"/>
      <c r="R23" s="36"/>
      <c r="T23" s="34">
        <v>36</v>
      </c>
      <c r="U23" s="34"/>
      <c r="V23" s="35"/>
    </row>
    <row r="24" spans="1:24" ht="18.75" customHeight="1" thickBot="1" x14ac:dyDescent="0.3">
      <c r="A24" s="23">
        <v>17</v>
      </c>
      <c r="B24" s="24" t="s">
        <v>47</v>
      </c>
      <c r="C24" s="31" t="s">
        <v>48</v>
      </c>
      <c r="E24" s="23">
        <v>17</v>
      </c>
      <c r="F24" s="24" t="s">
        <v>47</v>
      </c>
      <c r="G24" s="32" t="s">
        <v>48</v>
      </c>
      <c r="I24" s="23">
        <v>17</v>
      </c>
      <c r="J24" s="24" t="s">
        <v>47</v>
      </c>
      <c r="K24" s="32" t="s">
        <v>48</v>
      </c>
      <c r="M24" s="23">
        <v>17</v>
      </c>
      <c r="N24" s="24" t="s">
        <v>47</v>
      </c>
      <c r="O24" s="33" t="s">
        <v>48</v>
      </c>
      <c r="P24" s="34"/>
      <c r="Q24" s="35"/>
      <c r="R24" s="36"/>
      <c r="T24" s="34" t="s">
        <v>48</v>
      </c>
      <c r="U24" s="34"/>
      <c r="V24" s="35"/>
    </row>
    <row r="25" spans="1:24" ht="18.75" customHeight="1" thickBot="1" x14ac:dyDescent="0.3">
      <c r="A25" s="23">
        <v>18</v>
      </c>
      <c r="B25" s="24" t="s">
        <v>49</v>
      </c>
      <c r="C25" s="52">
        <v>0</v>
      </c>
      <c r="E25" s="23">
        <v>18</v>
      </c>
      <c r="F25" s="24" t="s">
        <v>49</v>
      </c>
      <c r="G25" s="78">
        <f>SUM('[1]Loan Schedule'!$G$11*4)</f>
        <v>16748288.720000001</v>
      </c>
      <c r="I25" s="23">
        <v>18</v>
      </c>
      <c r="J25" s="24" t="s">
        <v>49</v>
      </c>
      <c r="K25" s="78">
        <v>0</v>
      </c>
      <c r="M25" s="23">
        <v>18</v>
      </c>
      <c r="N25" s="24" t="s">
        <v>49</v>
      </c>
      <c r="O25" s="79">
        <v>0</v>
      </c>
      <c r="P25" s="57"/>
      <c r="Q25" s="58"/>
      <c r="R25" s="80"/>
      <c r="T25" s="57">
        <v>0</v>
      </c>
      <c r="U25" s="57"/>
      <c r="V25" s="58"/>
    </row>
    <row r="26" spans="1:24" ht="18.75" customHeight="1" thickBot="1" x14ac:dyDescent="0.3">
      <c r="A26" s="23">
        <v>19</v>
      </c>
      <c r="B26" s="24" t="s">
        <v>50</v>
      </c>
      <c r="C26" s="52">
        <v>9576794.1500000004</v>
      </c>
      <c r="E26" s="23">
        <v>19</v>
      </c>
      <c r="F26" s="24" t="s">
        <v>50</v>
      </c>
      <c r="G26" s="78">
        <v>4313964.5282758623</v>
      </c>
      <c r="I26" s="23">
        <v>19</v>
      </c>
      <c r="J26" s="24" t="s">
        <v>50</v>
      </c>
      <c r="K26" s="78">
        <v>9576794.1500000004</v>
      </c>
      <c r="M26" s="23">
        <v>19</v>
      </c>
      <c r="N26" s="24" t="s">
        <v>50</v>
      </c>
      <c r="O26" s="79">
        <v>9576794.1500000004</v>
      </c>
      <c r="P26" s="57"/>
      <c r="Q26" s="58"/>
      <c r="R26" s="80"/>
      <c r="T26" s="57">
        <v>9576794.1500000004</v>
      </c>
      <c r="U26" s="57"/>
      <c r="V26" s="58"/>
    </row>
    <row r="27" spans="1:24" ht="18.75" customHeight="1" thickBot="1" x14ac:dyDescent="0.3">
      <c r="A27" s="23">
        <v>20</v>
      </c>
      <c r="B27" s="24" t="s">
        <v>51</v>
      </c>
      <c r="C27" s="52">
        <v>182013.15</v>
      </c>
      <c r="E27" s="23">
        <v>20</v>
      </c>
      <c r="F27" s="24" t="s">
        <v>51</v>
      </c>
      <c r="G27" s="78">
        <v>128734.37423448278</v>
      </c>
      <c r="I27" s="23">
        <v>20</v>
      </c>
      <c r="J27" s="24" t="s">
        <v>51</v>
      </c>
      <c r="K27" s="78">
        <v>182013.15</v>
      </c>
      <c r="M27" s="23">
        <v>20</v>
      </c>
      <c r="N27" s="24" t="s">
        <v>51</v>
      </c>
      <c r="O27" s="79">
        <v>182013.15</v>
      </c>
      <c r="P27" s="57"/>
      <c r="Q27" s="58"/>
      <c r="R27" s="80"/>
      <c r="T27" s="57">
        <v>182013.15</v>
      </c>
      <c r="U27" s="57"/>
      <c r="V27" s="58"/>
    </row>
    <row r="28" spans="1:24" ht="18.75" customHeight="1" thickBot="1" x14ac:dyDescent="0.3">
      <c r="A28" s="23">
        <v>21</v>
      </c>
      <c r="B28" s="24" t="s">
        <v>52</v>
      </c>
      <c r="C28" s="43" t="s">
        <v>53</v>
      </c>
      <c r="E28" s="23">
        <v>21</v>
      </c>
      <c r="F28" s="24" t="s">
        <v>52</v>
      </c>
      <c r="G28" s="81" t="s">
        <v>53</v>
      </c>
      <c r="I28" s="23">
        <v>21</v>
      </c>
      <c r="J28" s="24" t="s">
        <v>52</v>
      </c>
      <c r="K28" s="81" t="s">
        <v>53</v>
      </c>
      <c r="M28" s="23">
        <v>21</v>
      </c>
      <c r="N28" s="24" t="s">
        <v>52</v>
      </c>
      <c r="O28" s="45" t="s">
        <v>53</v>
      </c>
      <c r="P28" s="46"/>
      <c r="Q28" s="47"/>
      <c r="R28" s="48"/>
      <c r="T28" s="46" t="s">
        <v>53</v>
      </c>
      <c r="U28" s="46"/>
      <c r="V28" s="47"/>
    </row>
    <row r="29" spans="1:24" ht="18.75" customHeight="1" thickBot="1" x14ac:dyDescent="0.3">
      <c r="A29" s="23">
        <v>22</v>
      </c>
      <c r="B29" s="24" t="s">
        <v>54</v>
      </c>
      <c r="C29" s="53">
        <f>SUM(G29,K29)</f>
        <v>46974726.160000004</v>
      </c>
      <c r="E29" s="23">
        <v>22</v>
      </c>
      <c r="F29" s="24" t="s">
        <v>54</v>
      </c>
      <c r="G29" s="78">
        <f>'[1]R12 Annex B - Summary of Loans'!$N$56</f>
        <v>45195683.420000002</v>
      </c>
      <c r="I29" s="23">
        <v>22</v>
      </c>
      <c r="J29" s="24" t="s">
        <v>54</v>
      </c>
      <c r="K29" s="78">
        <f>1163244.55+Q29</f>
        <v>1779042.74</v>
      </c>
      <c r="M29" s="23">
        <v>22</v>
      </c>
      <c r="N29" s="24" t="s">
        <v>54</v>
      </c>
      <c r="O29" s="82">
        <v>38425415.149999999</v>
      </c>
      <c r="P29" s="83">
        <v>4187072.18</v>
      </c>
      <c r="Q29" s="84">
        <v>615798.18999999994</v>
      </c>
      <c r="R29" s="85">
        <f t="shared" ref="R29:R34" si="0">SUM(O29:Q29)</f>
        <v>43228285.519999996</v>
      </c>
      <c r="S29" s="86">
        <f t="shared" ref="S29:S34" si="1">C29-R29</f>
        <v>3746440.640000008</v>
      </c>
      <c r="T29" s="87">
        <v>24153507.699999999</v>
      </c>
      <c r="U29" s="88">
        <v>4187072.18</v>
      </c>
      <c r="V29" s="78">
        <v>0</v>
      </c>
      <c r="X29" s="86">
        <f>SUM(P29:Q31)</f>
        <v>7003032.8900000006</v>
      </c>
    </row>
    <row r="30" spans="1:24" ht="18.75" customHeight="1" thickBot="1" x14ac:dyDescent="0.3">
      <c r="A30" s="23">
        <v>23</v>
      </c>
      <c r="B30" s="24" t="s">
        <v>55</v>
      </c>
      <c r="C30" s="53">
        <f>SUM(G30,K30)</f>
        <v>23946921.780000005</v>
      </c>
      <c r="E30" s="23">
        <v>23</v>
      </c>
      <c r="F30" s="24" t="s">
        <v>55</v>
      </c>
      <c r="G30" s="78">
        <v>22306004.840000004</v>
      </c>
      <c r="I30" s="23">
        <v>23</v>
      </c>
      <c r="J30" s="24" t="s">
        <v>55</v>
      </c>
      <c r="K30" s="78">
        <f>1189275.15+Q30</f>
        <v>1640916.94</v>
      </c>
      <c r="M30" s="23">
        <v>23</v>
      </c>
      <c r="N30" s="24" t="s">
        <v>55</v>
      </c>
      <c r="O30" s="82">
        <v>24886000.279999997</v>
      </c>
      <c r="P30" s="83">
        <v>1726736.94</v>
      </c>
      <c r="Q30" s="84">
        <v>451641.79</v>
      </c>
      <c r="R30" s="85">
        <f t="shared" si="0"/>
        <v>27064379.009999998</v>
      </c>
      <c r="S30" s="86">
        <f t="shared" si="1"/>
        <v>-3117457.229999993</v>
      </c>
      <c r="T30" s="87">
        <v>17330146.370000001</v>
      </c>
      <c r="U30" s="88">
        <v>1921714.93</v>
      </c>
      <c r="V30" s="78">
        <v>319278.43</v>
      </c>
    </row>
    <row r="31" spans="1:24" ht="18.75" customHeight="1" thickBot="1" x14ac:dyDescent="0.3">
      <c r="A31" s="23">
        <v>24</v>
      </c>
      <c r="B31" s="24" t="s">
        <v>56</v>
      </c>
      <c r="C31" s="53">
        <f>SUM(G31,K31)</f>
        <v>356888.04</v>
      </c>
      <c r="E31" s="23">
        <v>24</v>
      </c>
      <c r="F31" s="24" t="s">
        <v>56</v>
      </c>
      <c r="G31" s="78">
        <f>323211.49+P31</f>
        <v>340478.86</v>
      </c>
      <c r="I31" s="23">
        <v>24</v>
      </c>
      <c r="J31" s="24" t="s">
        <v>56</v>
      </c>
      <c r="K31" s="78">
        <f>11892.76+Q31</f>
        <v>16409.18</v>
      </c>
      <c r="M31" s="23">
        <v>24</v>
      </c>
      <c r="N31" s="24" t="s">
        <v>56</v>
      </c>
      <c r="O31" s="89">
        <v>335104.25000000012</v>
      </c>
      <c r="P31" s="90">
        <v>17267.37</v>
      </c>
      <c r="Q31" s="91">
        <v>4516.42</v>
      </c>
      <c r="R31" s="92">
        <f t="shared" si="0"/>
        <v>356888.0400000001</v>
      </c>
      <c r="S31" s="86">
        <f t="shared" si="1"/>
        <v>0</v>
      </c>
      <c r="T31" s="87">
        <v>259545.7</v>
      </c>
      <c r="U31" s="88">
        <v>19217.150000000001</v>
      </c>
      <c r="V31" s="78">
        <v>3192.78</v>
      </c>
    </row>
    <row r="32" spans="1:24" ht="18.75" customHeight="1" thickBot="1" x14ac:dyDescent="0.3">
      <c r="A32" s="23">
        <v>25</v>
      </c>
      <c r="B32" s="24" t="s">
        <v>57</v>
      </c>
      <c r="C32" s="53">
        <f>SUM(G32,K32)</f>
        <v>179362449.25999999</v>
      </c>
      <c r="E32" s="23">
        <v>25</v>
      </c>
      <c r="F32" s="24" t="s">
        <v>57</v>
      </c>
      <c r="G32" s="78">
        <f>P32</f>
        <v>149872487.88999999</v>
      </c>
      <c r="I32" s="23">
        <v>25</v>
      </c>
      <c r="J32" s="24" t="s">
        <v>57</v>
      </c>
      <c r="K32" s="78">
        <f>Q32</f>
        <v>29489961.370000001</v>
      </c>
      <c r="M32" s="23">
        <v>25</v>
      </c>
      <c r="N32" s="93" t="s">
        <v>57</v>
      </c>
      <c r="O32" s="94"/>
      <c r="P32" s="95">
        <v>149872487.88999999</v>
      </c>
      <c r="Q32" s="96">
        <f>'[1]R12 Annex B - Summary of Loans'!$D$35</f>
        <v>29489961.370000001</v>
      </c>
      <c r="R32" s="85">
        <f t="shared" si="0"/>
        <v>179362449.25999999</v>
      </c>
      <c r="S32" s="86">
        <f t="shared" si="1"/>
        <v>0</v>
      </c>
      <c r="T32" s="57">
        <v>162472481</v>
      </c>
      <c r="U32" s="57"/>
      <c r="V32" s="58"/>
    </row>
    <row r="33" spans="1:22" ht="18.75" customHeight="1" thickBot="1" x14ac:dyDescent="0.3">
      <c r="A33" s="23">
        <v>26</v>
      </c>
      <c r="B33" s="24" t="s">
        <v>58</v>
      </c>
      <c r="C33" s="52">
        <f>+C16-C32</f>
        <v>637550.74000000954</v>
      </c>
      <c r="E33" s="23">
        <v>26</v>
      </c>
      <c r="F33" s="24" t="s">
        <v>58</v>
      </c>
      <c r="G33" s="78">
        <f>+G16-G32</f>
        <v>127512.11000001431</v>
      </c>
      <c r="I33" s="23">
        <v>26</v>
      </c>
      <c r="J33" s="24" t="s">
        <v>58</v>
      </c>
      <c r="K33" s="78">
        <f>+K16-K32</f>
        <v>510038.62999999896</v>
      </c>
      <c r="M33" s="23">
        <v>26</v>
      </c>
      <c r="N33" s="24" t="s">
        <v>58</v>
      </c>
      <c r="O33" s="94"/>
      <c r="P33" s="95">
        <f>P16-P32</f>
        <v>127512.11000001431</v>
      </c>
      <c r="Q33" s="96">
        <f>Q16-Q32</f>
        <v>510038.62999999896</v>
      </c>
      <c r="R33" s="97">
        <f t="shared" si="0"/>
        <v>637550.74000001326</v>
      </c>
      <c r="S33" s="86">
        <f t="shared" si="1"/>
        <v>-3.7252902984619141E-9</v>
      </c>
      <c r="T33" s="57">
        <f>+T16-T32</f>
        <v>17527519</v>
      </c>
      <c r="U33" s="57"/>
      <c r="V33" s="58"/>
    </row>
    <row r="34" spans="1:22" ht="18.75" customHeight="1" thickBot="1" x14ac:dyDescent="0.3">
      <c r="A34" s="23">
        <v>27</v>
      </c>
      <c r="B34" s="24" t="s">
        <v>59</v>
      </c>
      <c r="C34" s="52">
        <f>+C16-C29</f>
        <v>133025273.84</v>
      </c>
      <c r="E34" s="23">
        <v>27</v>
      </c>
      <c r="F34" s="24" t="s">
        <v>59</v>
      </c>
      <c r="G34" s="78">
        <f>+G16-G29</f>
        <v>104804316.58</v>
      </c>
      <c r="I34" s="23">
        <v>27</v>
      </c>
      <c r="J34" s="24" t="s">
        <v>59</v>
      </c>
      <c r="K34" s="78">
        <f>+K16-K29</f>
        <v>28220957.260000002</v>
      </c>
      <c r="M34" s="23">
        <v>27</v>
      </c>
      <c r="N34" s="24" t="s">
        <v>59</v>
      </c>
      <c r="O34" s="94"/>
      <c r="P34" s="95">
        <f>P16-O29-P29</f>
        <v>107387512.66999999</v>
      </c>
      <c r="Q34" s="96">
        <f>Q16-Q29</f>
        <v>29384201.809999999</v>
      </c>
      <c r="R34" s="98">
        <f t="shared" si="0"/>
        <v>136771714.47999999</v>
      </c>
      <c r="S34" s="86">
        <f t="shared" si="1"/>
        <v>-3746440.6399999857</v>
      </c>
      <c r="T34" s="57">
        <f>+T16-T29</f>
        <v>155846492.30000001</v>
      </c>
      <c r="U34" s="57"/>
      <c r="V34" s="58"/>
    </row>
    <row r="35" spans="1:22" ht="18.75" customHeight="1" thickBot="1" x14ac:dyDescent="0.3">
      <c r="A35" s="23">
        <v>28</v>
      </c>
      <c r="B35" s="24" t="s">
        <v>60</v>
      </c>
      <c r="C35" s="52">
        <v>0</v>
      </c>
      <c r="E35" s="23">
        <v>28</v>
      </c>
      <c r="F35" s="24" t="s">
        <v>60</v>
      </c>
      <c r="G35" s="53">
        <v>0</v>
      </c>
      <c r="I35" s="23">
        <v>28</v>
      </c>
      <c r="J35" s="24" t="s">
        <v>60</v>
      </c>
      <c r="K35" s="53">
        <v>0</v>
      </c>
      <c r="M35" s="23">
        <v>28</v>
      </c>
      <c r="N35" s="24" t="s">
        <v>60</v>
      </c>
      <c r="O35" s="79">
        <v>0</v>
      </c>
      <c r="P35" s="57"/>
      <c r="Q35" s="58"/>
      <c r="R35" s="99"/>
      <c r="T35" s="57">
        <v>0</v>
      </c>
      <c r="U35" s="57"/>
      <c r="V35" s="58"/>
    </row>
    <row r="36" spans="1:22" ht="18.75" customHeight="1" thickBot="1" x14ac:dyDescent="0.3">
      <c r="A36" s="23">
        <v>29</v>
      </c>
      <c r="B36" s="24" t="s">
        <v>61</v>
      </c>
      <c r="C36" s="52">
        <v>0</v>
      </c>
      <c r="E36" s="23">
        <v>29</v>
      </c>
      <c r="F36" s="24" t="s">
        <v>61</v>
      </c>
      <c r="G36" s="53">
        <v>0</v>
      </c>
      <c r="I36" s="23">
        <v>29</v>
      </c>
      <c r="J36" s="24" t="s">
        <v>61</v>
      </c>
      <c r="K36" s="53">
        <v>0</v>
      </c>
      <c r="M36" s="23">
        <v>29</v>
      </c>
      <c r="N36" s="24" t="s">
        <v>61</v>
      </c>
      <c r="O36" s="79">
        <v>0</v>
      </c>
      <c r="P36" s="57"/>
      <c r="Q36" s="58"/>
      <c r="R36" s="80"/>
      <c r="T36" s="57">
        <v>0</v>
      </c>
      <c r="U36" s="57"/>
      <c r="V36" s="58"/>
    </row>
    <row r="37" spans="1:22" ht="18.75" customHeight="1" thickBot="1" x14ac:dyDescent="0.3">
      <c r="A37" s="23">
        <v>30</v>
      </c>
      <c r="B37" s="24" t="s">
        <v>62</v>
      </c>
      <c r="C37" s="52">
        <v>0</v>
      </c>
      <c r="E37" s="23">
        <v>30</v>
      </c>
      <c r="F37" s="24" t="s">
        <v>62</v>
      </c>
      <c r="G37" s="53">
        <v>0</v>
      </c>
      <c r="I37" s="23">
        <v>30</v>
      </c>
      <c r="J37" s="24" t="s">
        <v>62</v>
      </c>
      <c r="K37" s="53">
        <v>0</v>
      </c>
      <c r="M37" s="23">
        <v>30</v>
      </c>
      <c r="N37" s="24" t="s">
        <v>62</v>
      </c>
      <c r="O37" s="79">
        <v>0</v>
      </c>
      <c r="P37" s="57"/>
      <c r="Q37" s="58"/>
      <c r="R37" s="80"/>
      <c r="T37" s="57">
        <v>0</v>
      </c>
      <c r="U37" s="57"/>
      <c r="V37" s="58"/>
    </row>
    <row r="38" spans="1:22" ht="18.75" customHeight="1" thickBot="1" x14ac:dyDescent="0.3">
      <c r="A38" s="23">
        <v>31</v>
      </c>
      <c r="B38" s="24" t="s">
        <v>63</v>
      </c>
      <c r="C38" s="52">
        <v>0</v>
      </c>
      <c r="E38" s="23">
        <v>31</v>
      </c>
      <c r="F38" s="24" t="s">
        <v>63</v>
      </c>
      <c r="G38" s="53">
        <v>0</v>
      </c>
      <c r="I38" s="23">
        <v>31</v>
      </c>
      <c r="J38" s="24" t="s">
        <v>63</v>
      </c>
      <c r="K38" s="53">
        <v>0</v>
      </c>
      <c r="M38" s="23">
        <v>31</v>
      </c>
      <c r="N38" s="24" t="s">
        <v>63</v>
      </c>
      <c r="O38" s="79">
        <v>0</v>
      </c>
      <c r="P38" s="57"/>
      <c r="Q38" s="58"/>
      <c r="R38" s="80"/>
      <c r="T38" s="57">
        <v>0</v>
      </c>
      <c r="U38" s="57"/>
      <c r="V38" s="58"/>
    </row>
    <row r="39" spans="1:22" ht="18.75" customHeight="1" thickBot="1" x14ac:dyDescent="0.3">
      <c r="A39" s="23">
        <v>32</v>
      </c>
      <c r="B39" s="24" t="s">
        <v>64</v>
      </c>
      <c r="C39" s="52">
        <v>0</v>
      </c>
      <c r="E39" s="23">
        <v>32</v>
      </c>
      <c r="F39" s="24" t="s">
        <v>64</v>
      </c>
      <c r="G39" s="53">
        <v>0</v>
      </c>
      <c r="I39" s="23">
        <v>32</v>
      </c>
      <c r="J39" s="24" t="s">
        <v>64</v>
      </c>
      <c r="K39" s="53">
        <v>0</v>
      </c>
      <c r="M39" s="23">
        <v>32</v>
      </c>
      <c r="N39" s="24" t="s">
        <v>64</v>
      </c>
      <c r="O39" s="79">
        <v>0</v>
      </c>
      <c r="P39" s="57"/>
      <c r="Q39" s="58"/>
      <c r="R39" s="80"/>
      <c r="T39" s="57">
        <v>0</v>
      </c>
      <c r="U39" s="57"/>
      <c r="V39" s="58"/>
    </row>
    <row r="40" spans="1:22" ht="18.75" customHeight="1" thickBot="1" x14ac:dyDescent="0.3">
      <c r="A40" s="23">
        <v>33</v>
      </c>
      <c r="B40" s="24" t="s">
        <v>65</v>
      </c>
      <c r="C40" s="52">
        <f>1125000+225000</f>
        <v>1350000</v>
      </c>
      <c r="E40" s="23">
        <v>33</v>
      </c>
      <c r="F40" s="24" t="s">
        <v>65</v>
      </c>
      <c r="G40" s="53">
        <f>1125000+225000</f>
        <v>1350000</v>
      </c>
      <c r="I40" s="23">
        <v>33</v>
      </c>
      <c r="J40" s="24" t="s">
        <v>65</v>
      </c>
      <c r="K40" s="53">
        <f>1125000+225000</f>
        <v>1350000</v>
      </c>
      <c r="M40" s="23">
        <v>33</v>
      </c>
      <c r="N40" s="24" t="s">
        <v>65</v>
      </c>
      <c r="O40" s="79">
        <f>1125000+225000</f>
        <v>1350000</v>
      </c>
      <c r="P40" s="57"/>
      <c r="Q40" s="58"/>
      <c r="R40" s="80"/>
      <c r="T40" s="57">
        <f>1125000+225000</f>
        <v>1350000</v>
      </c>
      <c r="U40" s="57"/>
      <c r="V40" s="58"/>
    </row>
    <row r="41" spans="1:22" ht="18.75" customHeight="1" thickBot="1" x14ac:dyDescent="0.3">
      <c r="A41" s="23">
        <v>34</v>
      </c>
      <c r="B41" s="24" t="s">
        <v>66</v>
      </c>
      <c r="C41" s="52">
        <v>0</v>
      </c>
      <c r="E41" s="23">
        <v>34</v>
      </c>
      <c r="F41" s="24" t="s">
        <v>66</v>
      </c>
      <c r="G41" s="53">
        <v>0</v>
      </c>
      <c r="I41" s="23">
        <v>34</v>
      </c>
      <c r="J41" s="24" t="s">
        <v>66</v>
      </c>
      <c r="K41" s="53">
        <v>0</v>
      </c>
      <c r="M41" s="23">
        <v>34</v>
      </c>
      <c r="N41" s="24" t="s">
        <v>66</v>
      </c>
      <c r="O41" s="79">
        <v>0</v>
      </c>
      <c r="P41" s="57"/>
      <c r="Q41" s="58"/>
      <c r="R41" s="80"/>
      <c r="T41" s="57">
        <v>0</v>
      </c>
      <c r="U41" s="57"/>
      <c r="V41" s="58"/>
    </row>
    <row r="42" spans="1:22" x14ac:dyDescent="0.2">
      <c r="A42" s="100"/>
      <c r="B42" s="100"/>
      <c r="C42" s="100"/>
      <c r="E42" s="100"/>
      <c r="F42" s="100"/>
      <c r="G42" s="100"/>
      <c r="I42" s="100"/>
      <c r="J42" s="100"/>
      <c r="K42" s="100"/>
      <c r="M42" s="100"/>
      <c r="N42" s="100"/>
      <c r="O42" s="100"/>
      <c r="P42" s="100"/>
      <c r="Q42" s="100"/>
      <c r="R42" s="15"/>
      <c r="T42" s="100"/>
      <c r="U42" s="100"/>
      <c r="V42" s="100"/>
    </row>
    <row r="43" spans="1:22" ht="17.25" customHeight="1" x14ac:dyDescent="0.2">
      <c r="A43" s="15"/>
      <c r="B43" s="15"/>
      <c r="C43" s="15"/>
      <c r="E43" s="15"/>
      <c r="F43" s="15"/>
      <c r="G43" s="15"/>
      <c r="I43" s="15"/>
      <c r="J43" s="15"/>
      <c r="K43" s="15"/>
      <c r="M43" s="101"/>
      <c r="N43" s="101"/>
      <c r="O43" s="101"/>
      <c r="P43" s="101"/>
      <c r="Q43" s="101"/>
      <c r="R43" s="101"/>
      <c r="T43" s="101"/>
      <c r="U43" s="101"/>
      <c r="V43" s="101"/>
    </row>
    <row r="44" spans="1:22" ht="16.5" customHeight="1" x14ac:dyDescent="0.2">
      <c r="A44" s="101"/>
      <c r="B44" s="102" t="s">
        <v>67</v>
      </c>
      <c r="C44" s="101"/>
      <c r="E44" s="101"/>
      <c r="F44" s="102" t="s">
        <v>67</v>
      </c>
      <c r="G44" s="101"/>
      <c r="I44" s="101"/>
      <c r="J44" s="102" t="s">
        <v>67</v>
      </c>
      <c r="K44" s="101"/>
      <c r="M44" s="101"/>
      <c r="N44" s="103" t="s">
        <v>67</v>
      </c>
      <c r="O44" s="103"/>
      <c r="P44" s="101"/>
      <c r="Q44" s="102"/>
      <c r="R44" s="101"/>
      <c r="T44" s="101"/>
      <c r="U44" s="101"/>
      <c r="V44" s="101"/>
    </row>
    <row r="45" spans="1:22" ht="27.75" customHeight="1" x14ac:dyDescent="0.2">
      <c r="A45" s="101"/>
      <c r="B45" s="101"/>
      <c r="C45" s="101"/>
      <c r="E45" s="101"/>
      <c r="F45" s="101"/>
      <c r="G45" s="101"/>
      <c r="I45" s="101"/>
      <c r="J45" s="101"/>
      <c r="K45" s="101"/>
      <c r="M45" s="101"/>
      <c r="N45" s="101"/>
      <c r="O45" s="101"/>
      <c r="P45" s="101"/>
      <c r="Q45" s="101"/>
      <c r="R45" s="101"/>
      <c r="T45" s="101"/>
      <c r="U45" s="101"/>
      <c r="V45" s="101"/>
    </row>
    <row r="46" spans="1:22" ht="15" customHeight="1" x14ac:dyDescent="0.2">
      <c r="A46" s="101"/>
      <c r="B46" s="104" t="s">
        <v>68</v>
      </c>
      <c r="C46" s="104"/>
      <c r="E46" s="101"/>
      <c r="F46" s="104" t="s">
        <v>68</v>
      </c>
      <c r="G46" s="104"/>
      <c r="I46" s="101"/>
      <c r="J46" s="104" t="s">
        <v>68</v>
      </c>
      <c r="K46" s="104"/>
      <c r="M46" s="101"/>
      <c r="N46" s="105" t="s">
        <v>68</v>
      </c>
      <c r="O46" s="105"/>
      <c r="P46" s="105"/>
      <c r="Q46" s="105"/>
      <c r="R46" s="15"/>
      <c r="T46" s="15"/>
      <c r="U46" s="15"/>
      <c r="V46" s="15"/>
    </row>
    <row r="47" spans="1:22" ht="18.75" customHeight="1" x14ac:dyDescent="0.25">
      <c r="A47" s="15"/>
      <c r="B47" s="106" t="s">
        <v>69</v>
      </c>
      <c r="C47" s="106"/>
      <c r="E47" s="15"/>
      <c r="F47" s="106" t="s">
        <v>69</v>
      </c>
      <c r="G47" s="106"/>
      <c r="I47" s="15"/>
      <c r="J47" s="106" t="s">
        <v>69</v>
      </c>
      <c r="K47" s="106"/>
      <c r="M47" s="15"/>
      <c r="N47" s="106" t="s">
        <v>69</v>
      </c>
      <c r="O47" s="106"/>
      <c r="P47" s="106"/>
      <c r="Q47" s="106"/>
      <c r="R47" s="15"/>
      <c r="T47" s="15"/>
      <c r="U47" s="15"/>
      <c r="V47" s="15"/>
    </row>
    <row r="48" spans="1:22" x14ac:dyDescent="0.2">
      <c r="A48" s="15"/>
      <c r="B48" s="107"/>
      <c r="C48" s="15"/>
      <c r="E48" s="15"/>
      <c r="F48" s="107"/>
      <c r="G48" s="15"/>
      <c r="I48" s="15"/>
      <c r="J48" s="107"/>
      <c r="K48" s="15"/>
      <c r="M48" s="15"/>
      <c r="N48" s="15"/>
      <c r="O48" s="15"/>
      <c r="P48" s="15"/>
      <c r="Q48" s="15"/>
      <c r="R48" s="15"/>
      <c r="T48" s="15"/>
      <c r="U48" s="15"/>
      <c r="V48" s="15"/>
    </row>
    <row r="49" spans="1:22" x14ac:dyDescent="0.2">
      <c r="A49" s="15"/>
      <c r="B49" s="15"/>
      <c r="C49" s="15"/>
      <c r="E49" s="15"/>
      <c r="F49" s="15"/>
      <c r="G49" s="15"/>
      <c r="I49" s="15"/>
      <c r="J49" s="15"/>
      <c r="K49" s="15"/>
      <c r="M49" s="108"/>
      <c r="N49" s="107"/>
      <c r="O49" s="108"/>
      <c r="P49" s="108"/>
      <c r="Q49" s="108"/>
      <c r="R49" s="108"/>
      <c r="T49" s="108"/>
      <c r="U49" s="108"/>
      <c r="V49" s="108"/>
    </row>
    <row r="50" spans="1:22" x14ac:dyDescent="0.2">
      <c r="A50" s="108"/>
      <c r="B50" s="107"/>
      <c r="C50" s="108"/>
      <c r="E50" s="108"/>
      <c r="F50" s="107"/>
      <c r="G50" s="108"/>
      <c r="I50" s="108"/>
      <c r="J50" s="107"/>
      <c r="K50" s="108"/>
      <c r="M50" s="108"/>
      <c r="N50" s="107"/>
      <c r="O50" s="108"/>
      <c r="P50" s="108"/>
      <c r="Q50" s="108"/>
      <c r="R50" s="108"/>
      <c r="T50" s="108"/>
      <c r="U50" s="108"/>
      <c r="V50" s="108"/>
    </row>
    <row r="51" spans="1:22" x14ac:dyDescent="0.2">
      <c r="A51" s="108"/>
      <c r="B51" s="107"/>
      <c r="C51" s="108"/>
      <c r="E51" s="108"/>
      <c r="F51" s="107"/>
      <c r="G51" s="108"/>
      <c r="I51" s="108"/>
      <c r="J51" s="107"/>
      <c r="K51" s="108"/>
    </row>
  </sheetData>
  <sheetProtection password="CC3D" sheet="1"/>
  <mergeCells count="80">
    <mergeCell ref="B47:C47"/>
    <mergeCell ref="F47:G47"/>
    <mergeCell ref="J47:K47"/>
    <mergeCell ref="N47:Q47"/>
    <mergeCell ref="O41:Q41"/>
    <mergeCell ref="T41:V41"/>
    <mergeCell ref="N44:O44"/>
    <mergeCell ref="B46:C46"/>
    <mergeCell ref="F46:G46"/>
    <mergeCell ref="J46:K46"/>
    <mergeCell ref="N46:Q46"/>
    <mergeCell ref="O38:Q38"/>
    <mergeCell ref="T38:V38"/>
    <mergeCell ref="O39:Q39"/>
    <mergeCell ref="T39:V39"/>
    <mergeCell ref="O40:Q40"/>
    <mergeCell ref="T40:V40"/>
    <mergeCell ref="T34:V34"/>
    <mergeCell ref="O35:Q35"/>
    <mergeCell ref="T35:V35"/>
    <mergeCell ref="O36:Q36"/>
    <mergeCell ref="T36:V36"/>
    <mergeCell ref="O37:Q37"/>
    <mergeCell ref="T37:V37"/>
    <mergeCell ref="O27:Q27"/>
    <mergeCell ref="T27:V27"/>
    <mergeCell ref="O28:Q28"/>
    <mergeCell ref="T28:V28"/>
    <mergeCell ref="T32:V32"/>
    <mergeCell ref="T33:V33"/>
    <mergeCell ref="O24:Q24"/>
    <mergeCell ref="T24:V24"/>
    <mergeCell ref="O25:Q25"/>
    <mergeCell ref="T25:V25"/>
    <mergeCell ref="O26:Q26"/>
    <mergeCell ref="T26:V26"/>
    <mergeCell ref="O21:Q21"/>
    <mergeCell ref="T21:V21"/>
    <mergeCell ref="O22:Q22"/>
    <mergeCell ref="T22:V22"/>
    <mergeCell ref="O23:Q23"/>
    <mergeCell ref="T23:V23"/>
    <mergeCell ref="O18:Q18"/>
    <mergeCell ref="T18:V18"/>
    <mergeCell ref="O19:Q19"/>
    <mergeCell ref="T19:V19"/>
    <mergeCell ref="O20:Q20"/>
    <mergeCell ref="T20:V20"/>
    <mergeCell ref="O14:Q14"/>
    <mergeCell ref="T14:V14"/>
    <mergeCell ref="O15:Q15"/>
    <mergeCell ref="T15:V15"/>
    <mergeCell ref="T16:V16"/>
    <mergeCell ref="O17:Q17"/>
    <mergeCell ref="T17:V17"/>
    <mergeCell ref="O11:Q11"/>
    <mergeCell ref="T11:V11"/>
    <mergeCell ref="O12:Q12"/>
    <mergeCell ref="T12:V12"/>
    <mergeCell ref="O13:Q13"/>
    <mergeCell ref="T13:V13"/>
    <mergeCell ref="T7:V7"/>
    <mergeCell ref="O8:Q8"/>
    <mergeCell ref="T8:V8"/>
    <mergeCell ref="O9:Q9"/>
    <mergeCell ref="T9:V9"/>
    <mergeCell ref="O10:Q10"/>
    <mergeCell ref="T10:V10"/>
    <mergeCell ref="Q4:Q5"/>
    <mergeCell ref="A6:B6"/>
    <mergeCell ref="E6:F6"/>
    <mergeCell ref="I6:J6"/>
    <mergeCell ref="M6:N6"/>
    <mergeCell ref="O7:Q7"/>
    <mergeCell ref="A3:C3"/>
    <mergeCell ref="E3:G3"/>
    <mergeCell ref="I3:K3"/>
    <mergeCell ref="M3:O3"/>
    <mergeCell ref="O4:O5"/>
    <mergeCell ref="P4:P5"/>
  </mergeCells>
  <pageMargins left="0.95" right="0.45" top="0.75" bottom="0.75" header="0.3" footer="0.3"/>
  <pageSetup paperSize="5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SIPB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2023-02-09T00:09:41Z</dcterms:created>
  <dcterms:modified xsi:type="dcterms:W3CDTF">2023-02-09T00:11:21Z</dcterms:modified>
</cp:coreProperties>
</file>