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h 2022\"/>
    </mc:Choice>
  </mc:AlternateContent>
  <bookViews>
    <workbookView xWindow="0" yWindow="0" windowWidth="20490" windowHeight="7455"/>
  </bookViews>
  <sheets>
    <sheet name="LDRRM.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F71" i="1"/>
  <c r="F72" i="1" s="1"/>
  <c r="E71" i="1"/>
  <c r="E72" i="1" s="1"/>
  <c r="D71" i="1"/>
  <c r="G69" i="1"/>
  <c r="G68" i="1"/>
  <c r="G67" i="1"/>
  <c r="C64" i="1"/>
  <c r="C63" i="1"/>
  <c r="G61" i="1"/>
  <c r="G60" i="1"/>
  <c r="G57" i="1"/>
  <c r="B57" i="1"/>
  <c r="G55" i="1"/>
  <c r="B54" i="1"/>
  <c r="B71" i="1" s="1"/>
  <c r="G71" i="1" s="1"/>
  <c r="G53" i="1"/>
  <c r="G52" i="1"/>
  <c r="G51" i="1"/>
  <c r="G48" i="1"/>
  <c r="C48" i="1"/>
  <c r="G47" i="1"/>
  <c r="C46" i="1"/>
  <c r="G46" i="1" s="1"/>
  <c r="G45" i="1"/>
  <c r="C44" i="1"/>
  <c r="G44" i="1" s="1"/>
  <c r="G43" i="1"/>
  <c r="G42" i="1"/>
  <c r="C41" i="1"/>
  <c r="G41" i="1" s="1"/>
  <c r="G40" i="1"/>
  <c r="G39" i="1"/>
  <c r="G38" i="1"/>
  <c r="C37" i="1"/>
  <c r="G37" i="1" s="1"/>
  <c r="G36" i="1"/>
  <c r="G35" i="1"/>
  <c r="C34" i="1"/>
  <c r="G34" i="1" s="1"/>
  <c r="G33" i="1"/>
  <c r="G32" i="1"/>
  <c r="C31" i="1"/>
  <c r="C71" i="1" s="1"/>
  <c r="G29" i="1"/>
  <c r="G26" i="1"/>
  <c r="C21" i="1"/>
  <c r="C72" i="1" s="1"/>
  <c r="B21" i="1"/>
  <c r="G20" i="1"/>
  <c r="G19" i="1"/>
  <c r="G18" i="1"/>
  <c r="G17" i="1"/>
  <c r="G16" i="1"/>
  <c r="G15" i="1"/>
  <c r="G13" i="1"/>
  <c r="G12" i="1"/>
  <c r="G11" i="1"/>
  <c r="G21" i="1" s="1"/>
  <c r="G72" i="1" l="1"/>
  <c r="B72" i="1"/>
  <c r="G31" i="1"/>
  <c r="G54" i="1"/>
</calcChain>
</file>

<file path=xl/sharedStrings.xml><?xml version="1.0" encoding="utf-8"?>
<sst xmlns="http://schemas.openxmlformats.org/spreadsheetml/2006/main" count="68" uniqueCount="66">
  <si>
    <t>FDP Form 8- Local Disaster Risk Reduction and Management Fund Utilization</t>
  </si>
  <si>
    <t>(Commission on Audit Form)</t>
  </si>
  <si>
    <t>LOCAL DISASTER RISK REDUCTION AND MANAGEMENT FUND UTILIZATION</t>
  </si>
  <si>
    <t>3rd Quarter, CY 2022</t>
  </si>
  <si>
    <r>
      <t xml:space="preserve">Province, City or Municipality: </t>
    </r>
    <r>
      <rPr>
        <b/>
        <u/>
        <sz val="9"/>
        <rFont val="Arial"/>
        <family val="2"/>
      </rPr>
      <t>NORTH COTABATO,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MATALAM</t>
    </r>
  </si>
  <si>
    <t>PARTICULARS</t>
  </si>
  <si>
    <t>NDRRMF</t>
  </si>
  <si>
    <t>From Other LGUs</t>
  </si>
  <si>
    <t>From Other Sources</t>
  </si>
  <si>
    <t>Total</t>
  </si>
  <si>
    <t>Quick Response Fund</t>
  </si>
  <si>
    <t>Mitigation Fund</t>
  </si>
  <si>
    <t>A. Sources of Funds</t>
  </si>
  <si>
    <t xml:space="preserve">    Current Appropriations</t>
  </si>
  <si>
    <t xml:space="preserve">    Continuing Appropriations</t>
  </si>
  <si>
    <t xml:space="preserve"> Previous Year's Appropriation transferred to the Special Trust Fund</t>
  </si>
  <si>
    <t xml:space="preserve">          CY 2017</t>
  </si>
  <si>
    <t xml:space="preserve">          CY 2016</t>
  </si>
  <si>
    <t xml:space="preserve">          CY 2015</t>
  </si>
  <si>
    <t xml:space="preserve">    Initial Deposit</t>
  </si>
  <si>
    <t xml:space="preserve">    Interest Income</t>
  </si>
  <si>
    <t xml:space="preserve">    Transfers/Grants</t>
  </si>
  <si>
    <t>-</t>
  </si>
  <si>
    <t xml:space="preserve">    Total Funds Available</t>
  </si>
  <si>
    <t>B. Utilization</t>
  </si>
  <si>
    <t xml:space="preserve">    2022</t>
  </si>
  <si>
    <t xml:space="preserve">         A.  Quick Response Fund</t>
  </si>
  <si>
    <t xml:space="preserve">             - Compensation to ASF Affected Hog Growers</t>
  </si>
  <si>
    <t xml:space="preserve">         B.  Mitigation Fund</t>
  </si>
  <si>
    <t xml:space="preserve">         Construction/Rehabilitation of Slope Protection and Flood Control </t>
  </si>
  <si>
    <t xml:space="preserve">               Facilities and Structure</t>
  </si>
  <si>
    <t xml:space="preserve">         Dredging of rivers, creeks and canals</t>
  </si>
  <si>
    <t xml:space="preserve">         Construction of Drainage canal/Slope Protection </t>
  </si>
  <si>
    <t xml:space="preserve">              at Sitio Buguac, Brgy. Kibia</t>
  </si>
  <si>
    <t xml:space="preserve">         Capability Development</t>
  </si>
  <si>
    <t xml:space="preserve">         Attend trainings on Disaster Preparedness and other </t>
  </si>
  <si>
    <t xml:space="preserve">             related activities</t>
  </si>
  <si>
    <t xml:space="preserve">        Conduct Pre-Disaster Risk Assessment (PDRA), Rapid Disaster </t>
  </si>
  <si>
    <t xml:space="preserve">            Analysis &amp; Needs Assessment (RDANA)</t>
  </si>
  <si>
    <t xml:space="preserve">        Prepositioning/Stockpiling of basic emergency supplies </t>
  </si>
  <si>
    <t xml:space="preserve">           (Food and Non-Food Item)</t>
  </si>
  <si>
    <t xml:space="preserve">         Information and Education Campaign (IEC)</t>
  </si>
  <si>
    <t xml:space="preserve">         Provision of Rescue Apparel</t>
  </si>
  <si>
    <t xml:space="preserve">         Acquisition of Disaster Equipment</t>
  </si>
  <si>
    <t xml:space="preserve">         Procurement of Emergency Supplies</t>
  </si>
  <si>
    <t xml:space="preserve">         Support to Agriculture Assistance</t>
  </si>
  <si>
    <t xml:space="preserve">         Provision of Livelihood/Financial Assistance</t>
  </si>
  <si>
    <t xml:space="preserve">        Construction/Rehabilitation of Damaged Infrastructure Facilities</t>
  </si>
  <si>
    <t xml:space="preserve">         Procurement of Construction Materials Assistance</t>
  </si>
  <si>
    <t xml:space="preserve">   2021</t>
  </si>
  <si>
    <t xml:space="preserve">       Quick Response Fund</t>
  </si>
  <si>
    <t xml:space="preserve">             - Support to Veterinary Quarantine Checkpoints</t>
  </si>
  <si>
    <t xml:space="preserve">                  (Brgy Dalapitan, Manupal, Marbel, Kabulacan)</t>
  </si>
  <si>
    <t xml:space="preserve">             - Representation Expenses (ASF Depop at Brgy Minamaing, </t>
  </si>
  <si>
    <t xml:space="preserve">                   'Brgy. Tamped, Brgy Kibudoc, Brgy Kidama, Brgy Poblacion )</t>
  </si>
  <si>
    <r>
      <t xml:space="preserve">       </t>
    </r>
    <r>
      <rPr>
        <b/>
        <sz val="9"/>
        <rFont val="Arial"/>
        <family val="2"/>
      </rPr>
      <t>B. Mitigation Fund</t>
    </r>
  </si>
  <si>
    <t xml:space="preserve">            Construction of Drainage Canal at Kilada, Matalam</t>
  </si>
  <si>
    <t xml:space="preserve">            Capability Building</t>
  </si>
  <si>
    <t xml:space="preserve">            Construction of Facilities of Creeks/Rivers for Flood Control</t>
  </si>
  <si>
    <t xml:space="preserve">   2020</t>
  </si>
  <si>
    <t xml:space="preserve">       Provision of Rescue Apparel</t>
  </si>
  <si>
    <t xml:space="preserve">    Total Utilization</t>
  </si>
  <si>
    <t xml:space="preserve">    Unutilized Balance</t>
  </si>
  <si>
    <t>I hereby certify that I have reviewed the contents and hereby attest to the veracity and  correctness of data or information contained in this document.</t>
  </si>
  <si>
    <t>LERIO D. MIGUEL, CPA</t>
  </si>
  <si>
    <t xml:space="preserve">   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</si>
</sst>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/>
    <xf numFmtId="164" fontId="2" fillId="0" borderId="5" xfId="1" applyFont="1" applyBorder="1" applyAlignment="1">
      <alignment horizontal="center" vertical="center"/>
    </xf>
    <xf numFmtId="4" fontId="2" fillId="0" borderId="6" xfId="0" applyNumberFormat="1" applyFont="1" applyBorder="1"/>
    <xf numFmtId="164" fontId="2" fillId="0" borderId="6" xfId="0" applyNumberFormat="1" applyFont="1" applyBorder="1"/>
    <xf numFmtId="0" fontId="2" fillId="0" borderId="5" xfId="0" applyFont="1" applyBorder="1" applyAlignment="1">
      <alignment horizontal="left" vertical="center"/>
    </xf>
    <xf numFmtId="164" fontId="2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164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left"/>
    </xf>
    <xf numFmtId="0" fontId="7" fillId="0" borderId="5" xfId="0" quotePrefix="1" applyFont="1" applyBorder="1" applyAlignment="1">
      <alignment horizontal="left"/>
    </xf>
    <xf numFmtId="164" fontId="2" fillId="0" borderId="5" xfId="1" quotePrefix="1" applyFont="1" applyBorder="1" applyAlignment="1">
      <alignment horizontal="center"/>
    </xf>
    <xf numFmtId="0" fontId="8" fillId="0" borderId="5" xfId="0" quotePrefix="1" applyFont="1" applyBorder="1" applyAlignment="1">
      <alignment horizontal="left"/>
    </xf>
    <xf numFmtId="0" fontId="8" fillId="0" borderId="2" xfId="0" quotePrefix="1" applyFont="1" applyBorder="1" applyAlignment="1">
      <alignment horizontal="left" wrapText="1"/>
    </xf>
    <xf numFmtId="164" fontId="2" fillId="0" borderId="2" xfId="1" applyFont="1" applyBorder="1" applyAlignment="1">
      <alignment horizontal="center" vertical="center"/>
    </xf>
    <xf numFmtId="164" fontId="2" fillId="0" borderId="2" xfId="1" quotePrefix="1" applyFont="1" applyBorder="1" applyAlignment="1">
      <alignment horizontal="center" vertical="center"/>
    </xf>
    <xf numFmtId="0" fontId="2" fillId="0" borderId="5" xfId="0" applyFont="1" applyBorder="1"/>
    <xf numFmtId="164" fontId="2" fillId="0" borderId="5" xfId="1" applyFont="1" applyBorder="1" applyAlignment="1">
      <alignment horizontal="center"/>
    </xf>
    <xf numFmtId="0" fontId="2" fillId="0" borderId="7" xfId="0" applyFont="1" applyBorder="1"/>
    <xf numFmtId="164" fontId="2" fillId="0" borderId="7" xfId="1" applyFont="1" applyBorder="1" applyAlignment="1">
      <alignment horizontal="center"/>
    </xf>
    <xf numFmtId="0" fontId="2" fillId="0" borderId="2" xfId="0" applyFont="1" applyBorder="1"/>
    <xf numFmtId="0" fontId="2" fillId="0" borderId="7" xfId="0" quotePrefix="1" applyFont="1" applyBorder="1"/>
    <xf numFmtId="0" fontId="2" fillId="0" borderId="2" xfId="0" quotePrefix="1" applyFont="1" applyBorder="1"/>
    <xf numFmtId="0" fontId="7" fillId="0" borderId="6" xfId="0" quotePrefix="1" applyFont="1" applyBorder="1" applyAlignment="1">
      <alignment horizontal="left"/>
    </xf>
    <xf numFmtId="0" fontId="3" fillId="0" borderId="6" xfId="0" quotePrefix="1" applyFont="1" applyBorder="1" applyAlignment="1">
      <alignment horizontal="left"/>
    </xf>
    <xf numFmtId="0" fontId="8" fillId="0" borderId="5" xfId="0" quotePrefix="1" applyFont="1" applyBorder="1" applyAlignment="1">
      <alignment horizontal="left" wrapText="1"/>
    </xf>
    <xf numFmtId="164" fontId="2" fillId="0" borderId="5" xfId="1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left" wrapText="1"/>
    </xf>
    <xf numFmtId="164" fontId="2" fillId="0" borderId="7" xfId="1" quotePrefix="1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left" wrapText="1"/>
    </xf>
    <xf numFmtId="0" fontId="2" fillId="0" borderId="6" xfId="0" quotePrefix="1" applyFont="1" applyBorder="1" applyAlignment="1">
      <alignment horizontal="left"/>
    </xf>
    <xf numFmtId="0" fontId="10" fillId="0" borderId="7" xfId="0" quotePrefix="1" applyFont="1" applyBorder="1" applyAlignment="1">
      <alignment horizontal="left"/>
    </xf>
    <xf numFmtId="164" fontId="3" fillId="0" borderId="6" xfId="1" applyNumberFormat="1" applyFont="1" applyBorder="1" applyAlignment="1">
      <alignment horizontal="center"/>
    </xf>
    <xf numFmtId="164" fontId="3" fillId="0" borderId="6" xfId="1" applyFont="1" applyBorder="1"/>
    <xf numFmtId="0" fontId="3" fillId="0" borderId="9" xfId="0" applyFont="1" applyBorder="1"/>
    <xf numFmtId="164" fontId="3" fillId="0" borderId="9" xfId="1" applyFont="1" applyBorder="1"/>
    <xf numFmtId="164" fontId="3" fillId="0" borderId="9" xfId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/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1990725</xdr:colOff>
      <xdr:row>1</xdr:row>
      <xdr:rowOff>114300</xdr:rowOff>
    </xdr:from>
    <xdr:to>
      <xdr:col>0</xdr:col>
      <xdr:colOff>2590800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66700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6">
          <cell r="X6">
            <v>1059700</v>
          </cell>
        </row>
        <row r="21">
          <cell r="AA21">
            <v>13920</v>
          </cell>
        </row>
        <row r="22">
          <cell r="AA22">
            <v>2950</v>
          </cell>
        </row>
        <row r="26">
          <cell r="AA26">
            <v>138725</v>
          </cell>
        </row>
        <row r="27">
          <cell r="AA27">
            <v>98450</v>
          </cell>
        </row>
        <row r="28">
          <cell r="AA28">
            <v>10447.1</v>
          </cell>
        </row>
        <row r="29">
          <cell r="AA29">
            <v>7938.25</v>
          </cell>
        </row>
        <row r="38">
          <cell r="AA38">
            <v>7500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17">
          <cell r="AG17">
            <v>5920</v>
          </cell>
        </row>
        <row r="23">
          <cell r="AH23">
            <v>744</v>
          </cell>
        </row>
        <row r="32">
          <cell r="AE32">
            <v>20000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12">
          <cell r="AS12">
            <v>36886</v>
          </cell>
        </row>
        <row r="13">
          <cell r="AS13">
            <v>56982</v>
          </cell>
        </row>
        <row r="14">
          <cell r="AS14">
            <v>56982</v>
          </cell>
        </row>
        <row r="16">
          <cell r="AS16">
            <v>20694.5</v>
          </cell>
        </row>
        <row r="17">
          <cell r="AS17">
            <v>13960</v>
          </cell>
        </row>
        <row r="18">
          <cell r="AS18">
            <v>13960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SFPos"/>
      <sheetName val="SFPerf"/>
      <sheetName val="SCNAE"/>
      <sheetName val="Cash Flow"/>
      <sheetName val="++Pre-Matrix"/>
      <sheetName val="+Pre-Matrix"/>
    </sheetNames>
    <sheetDataSet>
      <sheetData sheetId="0"/>
      <sheetData sheetId="1"/>
      <sheetData sheetId="2">
        <row r="730">
          <cell r="H730">
            <v>562500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SFPos"/>
      <sheetName val="SFPerf"/>
      <sheetName val="SCNAE"/>
      <sheetName val="Cash Flow"/>
    </sheetNames>
    <sheetDataSet>
      <sheetData sheetId="0"/>
      <sheetData sheetId="1"/>
      <sheetData sheetId="2">
        <row r="12">
          <cell r="AA12">
            <v>971200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730">
          <cell r="AA730">
            <v>910000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8"/>
  <sheetViews>
    <sheetView tabSelected="1" zoomScale="115" zoomScaleNormal="115" workbookViewId="0">
      <pane xSplit="6" ySplit="7" topLeftCell="G9" activePane="bottomRight" state="frozen"/>
      <selection activeCell="C44" sqref="C44"/>
      <selection pane="topRight" activeCell="C44" sqref="C44"/>
      <selection pane="bottomLeft" activeCell="C44" sqref="C44"/>
      <selection pane="bottomRight" activeCell="D87" sqref="D87"/>
    </sheetView>
  </sheetViews>
  <sheetFormatPr defaultRowHeight="12" x14ac:dyDescent="0.2"/>
  <cols>
    <col min="1" max="1" width="55.85546875" style="1" customWidth="1"/>
    <col min="2" max="3" width="15.85546875" style="1" customWidth="1"/>
    <col min="4" max="6" width="13.42578125" style="1" customWidth="1"/>
    <col min="7" max="7" width="15" style="1" customWidth="1"/>
    <col min="8" max="8" width="9.140625" style="1"/>
    <col min="9" max="9" width="10.140625" style="67" bestFit="1" customWidth="1"/>
    <col min="10" max="11" width="10" style="67" bestFit="1" customWidth="1"/>
    <col min="12" max="12" width="12.42578125" style="67" bestFit="1" customWidth="1"/>
    <col min="13" max="13" width="1" style="67" customWidth="1"/>
    <col min="14" max="14" width="12.42578125" style="67" bestFit="1" customWidth="1"/>
    <col min="15" max="16384" width="9.140625" style="1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3</v>
      </c>
      <c r="B4" s="2"/>
      <c r="C4" s="2"/>
      <c r="D4" s="2"/>
      <c r="E4" s="2"/>
      <c r="F4" s="2"/>
      <c r="G4" s="2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4" t="s">
        <v>4</v>
      </c>
      <c r="B6" s="4"/>
      <c r="C6" s="4"/>
      <c r="D6" s="4"/>
      <c r="E6" s="4"/>
      <c r="F6" s="4"/>
      <c r="G6" s="4"/>
    </row>
    <row r="7" spans="1:7" ht="26.25" customHeight="1" x14ac:dyDescent="0.2">
      <c r="A7" s="5" t="s">
        <v>5</v>
      </c>
      <c r="B7" s="6"/>
      <c r="C7" s="7"/>
      <c r="D7" s="8" t="s">
        <v>6</v>
      </c>
      <c r="E7" s="9" t="s">
        <v>7</v>
      </c>
      <c r="F7" s="9" t="s">
        <v>8</v>
      </c>
      <c r="G7" s="10" t="s">
        <v>9</v>
      </c>
    </row>
    <row r="8" spans="1:7" x14ac:dyDescent="0.2">
      <c r="A8" s="5"/>
      <c r="B8" s="11" t="s">
        <v>10</v>
      </c>
      <c r="C8" s="11" t="s">
        <v>11</v>
      </c>
      <c r="D8" s="11"/>
      <c r="E8" s="11"/>
      <c r="F8" s="11"/>
      <c r="G8" s="11"/>
    </row>
    <row r="9" spans="1:7" x14ac:dyDescent="0.2">
      <c r="A9" s="12"/>
      <c r="B9" s="13">
        <v>0.3</v>
      </c>
      <c r="C9" s="13">
        <v>0.7</v>
      </c>
      <c r="D9" s="12"/>
      <c r="E9" s="5"/>
      <c r="F9" s="5"/>
      <c r="G9" s="12"/>
    </row>
    <row r="10" spans="1:7" x14ac:dyDescent="0.2">
      <c r="A10" s="14" t="s">
        <v>12</v>
      </c>
      <c r="B10" s="15"/>
      <c r="C10" s="15"/>
      <c r="D10" s="15"/>
      <c r="E10" s="15"/>
      <c r="F10" s="15"/>
      <c r="G10" s="15"/>
    </row>
    <row r="11" spans="1:7" x14ac:dyDescent="0.2">
      <c r="A11" s="15" t="s">
        <v>13</v>
      </c>
      <c r="B11" s="16">
        <v>1464155.7299999997</v>
      </c>
      <c r="C11" s="16">
        <v>3416363.3699999996</v>
      </c>
      <c r="D11" s="15"/>
      <c r="E11" s="17"/>
      <c r="F11" s="15"/>
      <c r="G11" s="18">
        <f>+C11+B11+E11</f>
        <v>4880519.0999999996</v>
      </c>
    </row>
    <row r="12" spans="1:7" x14ac:dyDescent="0.2">
      <c r="A12" s="19" t="s">
        <v>14</v>
      </c>
      <c r="B12" s="20">
        <v>0</v>
      </c>
      <c r="C12" s="20">
        <v>15778137.369999997</v>
      </c>
      <c r="D12" s="21"/>
      <c r="E12" s="21"/>
      <c r="F12" s="21"/>
      <c r="G12" s="20">
        <f>+C12+B12</f>
        <v>15778137.369999997</v>
      </c>
    </row>
    <row r="13" spans="1:7" ht="12.75" customHeight="1" x14ac:dyDescent="0.2">
      <c r="A13" s="22" t="s">
        <v>15</v>
      </c>
      <c r="B13" s="23">
        <v>7225737.6699999999</v>
      </c>
      <c r="C13" s="23">
        <v>7523655.0100000007</v>
      </c>
      <c r="D13" s="22"/>
      <c r="E13" s="22"/>
      <c r="F13" s="22"/>
      <c r="G13" s="23">
        <f>+C13+B13</f>
        <v>14749392.68</v>
      </c>
    </row>
    <row r="14" spans="1:7" x14ac:dyDescent="0.2">
      <c r="A14" s="24"/>
      <c r="B14" s="25"/>
      <c r="C14" s="25"/>
      <c r="D14" s="24"/>
      <c r="E14" s="24"/>
      <c r="F14" s="24"/>
      <c r="G14" s="25"/>
    </row>
    <row r="15" spans="1:7" hidden="1" x14ac:dyDescent="0.2">
      <c r="A15" s="19" t="s">
        <v>16</v>
      </c>
      <c r="B15" s="26">
        <v>0</v>
      </c>
      <c r="C15" s="26">
        <v>0</v>
      </c>
      <c r="D15" s="27"/>
      <c r="E15" s="27"/>
      <c r="F15" s="27"/>
      <c r="G15" s="20">
        <f>+C15+B15</f>
        <v>0</v>
      </c>
    </row>
    <row r="16" spans="1:7" hidden="1" x14ac:dyDescent="0.2">
      <c r="A16" s="19" t="s">
        <v>17</v>
      </c>
      <c r="B16" s="26">
        <v>0</v>
      </c>
      <c r="C16" s="26">
        <v>0</v>
      </c>
      <c r="D16" s="27"/>
      <c r="E16" s="27"/>
      <c r="F16" s="27"/>
      <c r="G16" s="20">
        <f>+C16+B16</f>
        <v>0</v>
      </c>
    </row>
    <row r="17" spans="1:7" hidden="1" x14ac:dyDescent="0.2">
      <c r="A17" s="19" t="s">
        <v>18</v>
      </c>
      <c r="B17" s="26">
        <v>0</v>
      </c>
      <c r="C17" s="26">
        <v>0</v>
      </c>
      <c r="D17" s="27"/>
      <c r="E17" s="27"/>
      <c r="F17" s="27"/>
      <c r="G17" s="20">
        <f>+C17+B17</f>
        <v>0</v>
      </c>
    </row>
    <row r="18" spans="1:7" x14ac:dyDescent="0.2">
      <c r="A18" s="19" t="s">
        <v>19</v>
      </c>
      <c r="B18" s="26"/>
      <c r="C18" s="26">
        <v>10000</v>
      </c>
      <c r="D18" s="27"/>
      <c r="E18" s="27"/>
      <c r="F18" s="27"/>
      <c r="G18" s="20">
        <f>+C18+B18</f>
        <v>10000</v>
      </c>
    </row>
    <row r="19" spans="1:7" x14ac:dyDescent="0.2">
      <c r="A19" s="19" t="s">
        <v>20</v>
      </c>
      <c r="B19" s="26"/>
      <c r="C19" s="26">
        <v>205270.88</v>
      </c>
      <c r="D19" s="27"/>
      <c r="E19" s="27"/>
      <c r="F19" s="27"/>
      <c r="G19" s="20">
        <f>+C19+B19</f>
        <v>205270.88</v>
      </c>
    </row>
    <row r="20" spans="1:7" x14ac:dyDescent="0.2">
      <c r="A20" s="15" t="s">
        <v>21</v>
      </c>
      <c r="B20" s="27" t="s">
        <v>22</v>
      </c>
      <c r="C20" s="27" t="s">
        <v>22</v>
      </c>
      <c r="D20" s="27"/>
      <c r="E20" s="17">
        <v>550000</v>
      </c>
      <c r="F20" s="27"/>
      <c r="G20" s="20">
        <f>SUM(C20:F20)</f>
        <v>550000</v>
      </c>
    </row>
    <row r="21" spans="1:7" x14ac:dyDescent="0.2">
      <c r="A21" s="14" t="s">
        <v>23</v>
      </c>
      <c r="B21" s="28">
        <f>SUM(B11:B20)</f>
        <v>8689893.4000000004</v>
      </c>
      <c r="C21" s="28">
        <f>SUM(C11:C20)</f>
        <v>26933426.629999999</v>
      </c>
      <c r="D21" s="28">
        <v>0</v>
      </c>
      <c r="E21" s="17">
        <v>550000</v>
      </c>
      <c r="F21" s="28">
        <v>0</v>
      </c>
      <c r="G21" s="28">
        <f>SUM(G11:G20)</f>
        <v>36173320.030000001</v>
      </c>
    </row>
    <row r="22" spans="1:7" x14ac:dyDescent="0.2">
      <c r="A22" s="14"/>
      <c r="B22" s="28"/>
      <c r="C22" s="28"/>
      <c r="D22" s="28"/>
      <c r="E22" s="28"/>
      <c r="F22" s="28"/>
      <c r="G22" s="28"/>
    </row>
    <row r="23" spans="1:7" x14ac:dyDescent="0.2">
      <c r="A23" s="14" t="s">
        <v>24</v>
      </c>
      <c r="B23" s="21"/>
      <c r="C23" s="29"/>
      <c r="D23" s="21"/>
      <c r="E23" s="21"/>
      <c r="F23" s="21"/>
      <c r="G23" s="21"/>
    </row>
    <row r="24" spans="1:7" x14ac:dyDescent="0.2">
      <c r="A24" s="30" t="s">
        <v>25</v>
      </c>
      <c r="B24" s="21"/>
      <c r="C24" s="29"/>
      <c r="D24" s="21"/>
      <c r="E24" s="21"/>
      <c r="F24" s="21"/>
      <c r="G24" s="21"/>
    </row>
    <row r="25" spans="1:7" x14ac:dyDescent="0.2">
      <c r="A25" s="31" t="s">
        <v>26</v>
      </c>
      <c r="B25" s="26"/>
      <c r="C25" s="32"/>
      <c r="D25" s="26"/>
      <c r="E25" s="26"/>
      <c r="F25" s="26"/>
      <c r="G25" s="26"/>
    </row>
    <row r="26" spans="1:7" x14ac:dyDescent="0.2">
      <c r="A26" s="33" t="s">
        <v>27</v>
      </c>
      <c r="B26" s="26"/>
      <c r="C26" s="32"/>
      <c r="D26" s="26"/>
      <c r="E26" s="26"/>
      <c r="F26" s="26"/>
      <c r="G26" s="26">
        <f>SUM(B26:F26)</f>
        <v>0</v>
      </c>
    </row>
    <row r="27" spans="1:7" x14ac:dyDescent="0.2">
      <c r="A27" s="34"/>
      <c r="B27" s="35"/>
      <c r="C27" s="36"/>
      <c r="D27" s="36"/>
      <c r="E27" s="36"/>
      <c r="F27" s="36"/>
      <c r="G27" s="36"/>
    </row>
    <row r="28" spans="1:7" x14ac:dyDescent="0.2">
      <c r="A28" s="31" t="s">
        <v>28</v>
      </c>
      <c r="B28" s="26"/>
      <c r="C28" s="32"/>
      <c r="D28" s="26"/>
      <c r="E28" s="26"/>
      <c r="F28" s="26"/>
      <c r="G28" s="26"/>
    </row>
    <row r="29" spans="1:7" x14ac:dyDescent="0.2">
      <c r="A29" s="37" t="s">
        <v>29</v>
      </c>
      <c r="B29" s="38"/>
      <c r="C29" s="38"/>
      <c r="D29" s="38"/>
      <c r="E29" s="38"/>
      <c r="F29" s="38"/>
      <c r="G29" s="38">
        <f>SUM(B29:F30)</f>
        <v>0</v>
      </c>
    </row>
    <row r="30" spans="1:7" x14ac:dyDescent="0.2">
      <c r="A30" s="39" t="s">
        <v>30</v>
      </c>
      <c r="B30" s="40"/>
      <c r="C30" s="40"/>
      <c r="D30" s="40"/>
      <c r="E30" s="40"/>
      <c r="F30" s="40"/>
      <c r="G30" s="40"/>
    </row>
    <row r="31" spans="1:7" x14ac:dyDescent="0.2">
      <c r="A31" s="41" t="s">
        <v>31</v>
      </c>
      <c r="B31" s="26"/>
      <c r="C31" s="26">
        <f>'[1]Pre-Matrix'!$AA$26</f>
        <v>138725</v>
      </c>
      <c r="D31" s="26"/>
      <c r="E31" s="26"/>
      <c r="F31" s="26"/>
      <c r="G31" s="26">
        <f t="shared" ref="G31:G48" si="0">SUM(B31:F31)</f>
        <v>138725</v>
      </c>
    </row>
    <row r="32" spans="1:7" x14ac:dyDescent="0.2">
      <c r="A32" s="37" t="s">
        <v>32</v>
      </c>
      <c r="B32" s="38"/>
      <c r="C32" s="38"/>
      <c r="D32" s="38"/>
      <c r="E32" s="38"/>
      <c r="F32" s="38"/>
      <c r="G32" s="38">
        <f t="shared" si="0"/>
        <v>0</v>
      </c>
    </row>
    <row r="33" spans="1:7" x14ac:dyDescent="0.2">
      <c r="A33" s="42" t="s">
        <v>33</v>
      </c>
      <c r="B33" s="40"/>
      <c r="C33" s="40"/>
      <c r="D33" s="40"/>
      <c r="E33" s="40"/>
      <c r="F33" s="40"/>
      <c r="G33" s="40">
        <f t="shared" si="0"/>
        <v>0</v>
      </c>
    </row>
    <row r="34" spans="1:7" x14ac:dyDescent="0.2">
      <c r="A34" s="41" t="s">
        <v>34</v>
      </c>
      <c r="B34" s="26"/>
      <c r="C34" s="26">
        <f>393032+'[2]Pre-Matrix'!$AG$17+'[2]Pre-Matrix'!$AJ$18+'[3]Pre-Matrix'!$AS$12+'[3]Pre-Matrix'!$AS$13+'[3]Pre-Matrix'!$AS$14</f>
        <v>549802</v>
      </c>
      <c r="D34" s="26"/>
      <c r="E34" s="26"/>
      <c r="F34" s="26"/>
      <c r="G34" s="26">
        <f t="shared" si="0"/>
        <v>549802</v>
      </c>
    </row>
    <row r="35" spans="1:7" x14ac:dyDescent="0.2">
      <c r="A35" s="37" t="s">
        <v>35</v>
      </c>
      <c r="B35" s="38"/>
      <c r="C35" s="38"/>
      <c r="D35" s="38"/>
      <c r="E35" s="38"/>
      <c r="F35" s="38"/>
      <c r="G35" s="38">
        <f t="shared" si="0"/>
        <v>0</v>
      </c>
    </row>
    <row r="36" spans="1:7" x14ac:dyDescent="0.2">
      <c r="A36" s="43" t="s">
        <v>36</v>
      </c>
      <c r="B36" s="40"/>
      <c r="C36" s="40"/>
      <c r="D36" s="40"/>
      <c r="E36" s="40"/>
      <c r="F36" s="40"/>
      <c r="G36" s="40">
        <f t="shared" si="0"/>
        <v>0</v>
      </c>
    </row>
    <row r="37" spans="1:7" x14ac:dyDescent="0.2">
      <c r="A37" s="37" t="s">
        <v>37</v>
      </c>
      <c r="B37" s="38"/>
      <c r="C37" s="38">
        <f>950+'[1]Pre-Matrix'!$AA$28+600+'[3]Pre-Matrix'!$AS$16</f>
        <v>32691.599999999999</v>
      </c>
      <c r="D37" s="38"/>
      <c r="E37" s="38"/>
      <c r="F37" s="38"/>
      <c r="G37" s="38">
        <f t="shared" si="0"/>
        <v>32691.599999999999</v>
      </c>
    </row>
    <row r="38" spans="1:7" x14ac:dyDescent="0.2">
      <c r="A38" s="43" t="s">
        <v>38</v>
      </c>
      <c r="B38" s="40"/>
      <c r="C38" s="40"/>
      <c r="D38" s="40"/>
      <c r="E38" s="40"/>
      <c r="F38" s="40"/>
      <c r="G38" s="40">
        <f t="shared" si="0"/>
        <v>0</v>
      </c>
    </row>
    <row r="39" spans="1:7" x14ac:dyDescent="0.2">
      <c r="A39" s="37" t="s">
        <v>39</v>
      </c>
      <c r="B39" s="38"/>
      <c r="C39" s="38"/>
      <c r="D39" s="38"/>
      <c r="E39" s="38"/>
      <c r="F39" s="38"/>
      <c r="G39" s="38">
        <f t="shared" si="0"/>
        <v>0</v>
      </c>
    </row>
    <row r="40" spans="1:7" x14ac:dyDescent="0.2">
      <c r="A40" s="42" t="s">
        <v>40</v>
      </c>
      <c r="B40" s="40"/>
      <c r="C40" s="40"/>
      <c r="D40" s="40"/>
      <c r="E40" s="40"/>
      <c r="F40" s="40"/>
      <c r="G40" s="40">
        <f t="shared" si="0"/>
        <v>0</v>
      </c>
    </row>
    <row r="41" spans="1:7" x14ac:dyDescent="0.2">
      <c r="A41" s="39" t="s">
        <v>41</v>
      </c>
      <c r="B41" s="26"/>
      <c r="C41" s="26">
        <f>22355+700</f>
        <v>23055</v>
      </c>
      <c r="D41" s="26"/>
      <c r="E41" s="26"/>
      <c r="F41" s="26"/>
      <c r="G41" s="26">
        <f t="shared" si="0"/>
        <v>23055</v>
      </c>
    </row>
    <row r="42" spans="1:7" x14ac:dyDescent="0.2">
      <c r="A42" s="15" t="s">
        <v>42</v>
      </c>
      <c r="B42" s="26"/>
      <c r="C42" s="26"/>
      <c r="D42" s="26"/>
      <c r="E42" s="26"/>
      <c r="F42" s="26"/>
      <c r="G42" s="26">
        <f t="shared" si="0"/>
        <v>0</v>
      </c>
    </row>
    <row r="43" spans="1:7" x14ac:dyDescent="0.2">
      <c r="A43" s="15" t="s">
        <v>43</v>
      </c>
      <c r="B43" s="26"/>
      <c r="C43" s="26"/>
      <c r="D43" s="26"/>
      <c r="E43" s="26">
        <v>541987</v>
      </c>
      <c r="F43" s="26"/>
      <c r="G43" s="26">
        <f t="shared" si="0"/>
        <v>541987</v>
      </c>
    </row>
    <row r="44" spans="1:7" x14ac:dyDescent="0.2">
      <c r="A44" s="15" t="s">
        <v>44</v>
      </c>
      <c r="B44" s="26"/>
      <c r="C44" s="26">
        <f>532325+'[2]Pre-Matrix'!$AK$19</f>
        <v>532325</v>
      </c>
      <c r="D44" s="26"/>
      <c r="E44" s="26"/>
      <c r="F44" s="26"/>
      <c r="G44" s="26">
        <f t="shared" si="0"/>
        <v>532325</v>
      </c>
    </row>
    <row r="45" spans="1:7" x14ac:dyDescent="0.2">
      <c r="A45" s="15" t="s">
        <v>45</v>
      </c>
      <c r="B45" s="26"/>
      <c r="C45" s="26"/>
      <c r="D45" s="26"/>
      <c r="E45" s="26"/>
      <c r="F45" s="26"/>
      <c r="G45" s="26">
        <f t="shared" si="0"/>
        <v>0</v>
      </c>
    </row>
    <row r="46" spans="1:7" x14ac:dyDescent="0.2">
      <c r="A46" s="15" t="s">
        <v>46</v>
      </c>
      <c r="B46" s="26"/>
      <c r="C46" s="26">
        <f>'[2]Pre-Matrix'!$AH$23</f>
        <v>744</v>
      </c>
      <c r="D46" s="26"/>
      <c r="E46" s="26"/>
      <c r="F46" s="26"/>
      <c r="G46" s="26">
        <f t="shared" si="0"/>
        <v>744</v>
      </c>
    </row>
    <row r="47" spans="1:7" x14ac:dyDescent="0.2">
      <c r="A47" s="15" t="s">
        <v>47</v>
      </c>
      <c r="B47" s="26"/>
      <c r="C47" s="26"/>
      <c r="D47" s="26"/>
      <c r="E47" s="26"/>
      <c r="F47" s="26"/>
      <c r="G47" s="26">
        <f t="shared" si="0"/>
        <v>0</v>
      </c>
    </row>
    <row r="48" spans="1:7" x14ac:dyDescent="0.2">
      <c r="A48" s="15" t="s">
        <v>48</v>
      </c>
      <c r="B48" s="26"/>
      <c r="C48" s="26">
        <f>'[1]Pre-Matrix'!$AA$29</f>
        <v>7938.25</v>
      </c>
      <c r="D48" s="26"/>
      <c r="E48" s="26"/>
      <c r="F48" s="26"/>
      <c r="G48" s="26">
        <f t="shared" si="0"/>
        <v>7938.25</v>
      </c>
    </row>
    <row r="49" spans="1:7" x14ac:dyDescent="0.2">
      <c r="A49" s="31"/>
      <c r="B49" s="26"/>
      <c r="C49" s="26"/>
      <c r="D49" s="26"/>
      <c r="E49" s="26"/>
      <c r="F49" s="26"/>
      <c r="G49" s="26"/>
    </row>
    <row r="50" spans="1:7" x14ac:dyDescent="0.2">
      <c r="A50" s="15"/>
      <c r="B50" s="26"/>
      <c r="C50" s="26"/>
      <c r="D50" s="26"/>
      <c r="E50" s="26"/>
      <c r="F50" s="26"/>
      <c r="G50" s="26"/>
    </row>
    <row r="51" spans="1:7" x14ac:dyDescent="0.2">
      <c r="A51" s="14"/>
      <c r="B51" s="26"/>
      <c r="C51" s="26"/>
      <c r="D51" s="26"/>
      <c r="E51" s="26"/>
      <c r="F51" s="26"/>
      <c r="G51" s="26">
        <f>SUM(B51:F51)</f>
        <v>0</v>
      </c>
    </row>
    <row r="52" spans="1:7" x14ac:dyDescent="0.2">
      <c r="A52" s="44" t="s">
        <v>49</v>
      </c>
      <c r="B52" s="26"/>
      <c r="C52" s="26"/>
      <c r="D52" s="26"/>
      <c r="E52" s="26"/>
      <c r="F52" s="26"/>
      <c r="G52" s="26">
        <f>SUM(B52:F52)</f>
        <v>0</v>
      </c>
    </row>
    <row r="53" spans="1:7" x14ac:dyDescent="0.2">
      <c r="A53" s="45" t="s">
        <v>50</v>
      </c>
      <c r="B53" s="26"/>
      <c r="C53" s="26"/>
      <c r="D53" s="26"/>
      <c r="E53" s="26"/>
      <c r="F53" s="26"/>
      <c r="G53" s="26">
        <f>SUM(B53:F53)</f>
        <v>0</v>
      </c>
    </row>
    <row r="54" spans="1:7" x14ac:dyDescent="0.2">
      <c r="A54" s="33" t="s">
        <v>27</v>
      </c>
      <c r="B54" s="26">
        <f>'[4]Pre-Matrix'!$H$730+'[5]Pre-Matrix'!$AA$12+'[6]Pre-Matrix'!$AA$730+'[1]Pre-Matrix'!$X$6+'[2]Pre-Matrix'!$AE$32+33000</f>
        <v>3556400</v>
      </c>
      <c r="C54" s="32"/>
      <c r="D54" s="26"/>
      <c r="E54" s="26"/>
      <c r="F54" s="26"/>
      <c r="G54" s="26">
        <f>SUM(B54:F54)</f>
        <v>3556400</v>
      </c>
    </row>
    <row r="55" spans="1:7" x14ac:dyDescent="0.2">
      <c r="A55" s="46" t="s">
        <v>51</v>
      </c>
      <c r="B55" s="23">
        <v>300000</v>
      </c>
      <c r="C55" s="23"/>
      <c r="D55" s="23"/>
      <c r="E55" s="23"/>
      <c r="F55" s="23"/>
      <c r="G55" s="47">
        <f>SUM(B55:F56)</f>
        <v>300000</v>
      </c>
    </row>
    <row r="56" spans="1:7" x14ac:dyDescent="0.2">
      <c r="A56" s="48" t="s">
        <v>52</v>
      </c>
      <c r="B56" s="25"/>
      <c r="C56" s="25"/>
      <c r="D56" s="25"/>
      <c r="E56" s="25"/>
      <c r="F56" s="25"/>
      <c r="G56" s="49"/>
    </row>
    <row r="57" spans="1:7" x14ac:dyDescent="0.2">
      <c r="A57" s="46" t="s">
        <v>53</v>
      </c>
      <c r="B57" s="50">
        <f>51338.5+'[2]Pre-Matrix'!$AG$15+'[3]Pre-Matrix'!$AS$17+'[3]Pre-Matrix'!$AS$18</f>
        <v>79258.5</v>
      </c>
      <c r="C57" s="47"/>
      <c r="D57" s="47"/>
      <c r="E57" s="47"/>
      <c r="F57" s="47"/>
      <c r="G57" s="47">
        <f>SUM(B57:F58)</f>
        <v>79258.5</v>
      </c>
    </row>
    <row r="58" spans="1:7" x14ac:dyDescent="0.2">
      <c r="A58" s="51" t="s">
        <v>54</v>
      </c>
      <c r="B58" s="25"/>
      <c r="C58" s="49"/>
      <c r="D58" s="49"/>
      <c r="E58" s="49"/>
      <c r="F58" s="49"/>
      <c r="G58" s="49"/>
    </row>
    <row r="59" spans="1:7" x14ac:dyDescent="0.2">
      <c r="A59" s="34"/>
      <c r="B59" s="35"/>
      <c r="C59" s="36"/>
      <c r="D59" s="36"/>
      <c r="E59" s="36"/>
      <c r="F59" s="36"/>
      <c r="G59" s="36"/>
    </row>
    <row r="60" spans="1:7" x14ac:dyDescent="0.2">
      <c r="A60" s="52"/>
      <c r="B60" s="26"/>
      <c r="C60" s="26"/>
      <c r="D60" s="26"/>
      <c r="E60" s="26"/>
      <c r="F60" s="26"/>
      <c r="G60" s="26">
        <f>SUM(B60:F60)</f>
        <v>0</v>
      </c>
    </row>
    <row r="61" spans="1:7" x14ac:dyDescent="0.2">
      <c r="A61" s="52" t="s">
        <v>55</v>
      </c>
      <c r="B61" s="26"/>
      <c r="C61" s="26"/>
      <c r="D61" s="26"/>
      <c r="E61" s="26"/>
      <c r="F61" s="26"/>
      <c r="G61" s="26">
        <f>SUM(B61:F61)</f>
        <v>0</v>
      </c>
    </row>
    <row r="62" spans="1:7" x14ac:dyDescent="0.2">
      <c r="A62" s="52" t="s">
        <v>56</v>
      </c>
      <c r="B62" s="26"/>
      <c r="C62" s="26">
        <v>112400</v>
      </c>
      <c r="D62" s="26"/>
      <c r="E62" s="26"/>
      <c r="F62" s="26"/>
      <c r="G62" s="26"/>
    </row>
    <row r="63" spans="1:7" x14ac:dyDescent="0.2">
      <c r="A63" s="52" t="s">
        <v>57</v>
      </c>
      <c r="B63" s="26"/>
      <c r="C63" s="26">
        <f>SUM('[1]Pre-Matrix'!$AA$21,'[1]Pre-Matrix'!$AA$22,'[1]Pre-Matrix'!$AA$38)</f>
        <v>24370</v>
      </c>
      <c r="D63" s="26"/>
      <c r="E63" s="26"/>
      <c r="F63" s="26"/>
      <c r="G63" s="26"/>
    </row>
    <row r="64" spans="1:7" x14ac:dyDescent="0.2">
      <c r="A64" s="52" t="s">
        <v>58</v>
      </c>
      <c r="B64" s="26"/>
      <c r="C64" s="26">
        <f>'[1]Pre-Matrix'!$AA$27</f>
        <v>98450</v>
      </c>
      <c r="D64" s="26"/>
      <c r="E64" s="26"/>
      <c r="F64" s="26"/>
      <c r="G64" s="26"/>
    </row>
    <row r="65" spans="1:7" x14ac:dyDescent="0.2">
      <c r="A65" s="52"/>
      <c r="B65" s="26"/>
      <c r="C65" s="26"/>
      <c r="D65" s="26"/>
      <c r="E65" s="26"/>
      <c r="F65" s="26"/>
      <c r="G65" s="26"/>
    </row>
    <row r="66" spans="1:7" x14ac:dyDescent="0.2">
      <c r="A66" s="52"/>
      <c r="B66" s="26"/>
      <c r="C66" s="26"/>
      <c r="D66" s="26"/>
      <c r="E66" s="26"/>
      <c r="F66" s="26"/>
      <c r="G66" s="26"/>
    </row>
    <row r="67" spans="1:7" x14ac:dyDescent="0.2">
      <c r="A67" s="14"/>
      <c r="B67" s="26"/>
      <c r="C67" s="26"/>
      <c r="D67" s="26"/>
      <c r="E67" s="26"/>
      <c r="F67" s="26"/>
      <c r="G67" s="26">
        <f>SUM(B67:F67)</f>
        <v>0</v>
      </c>
    </row>
    <row r="68" spans="1:7" x14ac:dyDescent="0.2">
      <c r="A68" s="44" t="s">
        <v>59</v>
      </c>
      <c r="B68" s="26"/>
      <c r="C68" s="26"/>
      <c r="D68" s="26"/>
      <c r="E68" s="26"/>
      <c r="F68" s="26"/>
      <c r="G68" s="26">
        <f>SUM(B68:F68)</f>
        <v>0</v>
      </c>
    </row>
    <row r="69" spans="1:7" x14ac:dyDescent="0.2">
      <c r="A69" s="52" t="s">
        <v>60</v>
      </c>
      <c r="B69" s="26"/>
      <c r="C69" s="26">
        <v>56700</v>
      </c>
      <c r="D69" s="26"/>
      <c r="E69" s="26"/>
      <c r="F69" s="26"/>
      <c r="G69" s="26">
        <f>SUM(B69:F69)</f>
        <v>56700</v>
      </c>
    </row>
    <row r="70" spans="1:7" ht="12.75" x14ac:dyDescent="0.2">
      <c r="A70" s="53"/>
      <c r="B70" s="26"/>
      <c r="C70" s="26"/>
      <c r="D70" s="26"/>
      <c r="E70" s="26"/>
      <c r="F70" s="26"/>
      <c r="G70" s="26"/>
    </row>
    <row r="71" spans="1:7" x14ac:dyDescent="0.2">
      <c r="A71" s="14" t="s">
        <v>61</v>
      </c>
      <c r="B71" s="54">
        <f>SUM(B24:B70)</f>
        <v>3935658.5</v>
      </c>
      <c r="C71" s="54">
        <f>SUM(C24:C70)</f>
        <v>1577200.85</v>
      </c>
      <c r="D71" s="54">
        <f>SUM(D24:D70)</f>
        <v>0</v>
      </c>
      <c r="E71" s="54">
        <f>SUM(E24:E70)</f>
        <v>541987</v>
      </c>
      <c r="F71" s="54">
        <f>SUM(F24:F70)</f>
        <v>0</v>
      </c>
      <c r="G71" s="54">
        <f>SUM(B71:F71)</f>
        <v>6054846.3499999996</v>
      </c>
    </row>
    <row r="72" spans="1:7" x14ac:dyDescent="0.2">
      <c r="A72" s="14" t="s">
        <v>62</v>
      </c>
      <c r="B72" s="55">
        <f t="shared" ref="B72:G72" si="1">+B21-B71</f>
        <v>4754234.9000000004</v>
      </c>
      <c r="C72" s="55">
        <f t="shared" si="1"/>
        <v>25356225.779999997</v>
      </c>
      <c r="D72" s="55">
        <f t="shared" si="1"/>
        <v>0</v>
      </c>
      <c r="E72" s="55">
        <f t="shared" si="1"/>
        <v>8013</v>
      </c>
      <c r="F72" s="55">
        <f t="shared" si="1"/>
        <v>0</v>
      </c>
      <c r="G72" s="55">
        <f t="shared" si="1"/>
        <v>30118473.68</v>
      </c>
    </row>
    <row r="73" spans="1:7" x14ac:dyDescent="0.2">
      <c r="A73" s="56"/>
      <c r="B73" s="57"/>
      <c r="C73" s="57"/>
      <c r="D73" s="58"/>
      <c r="E73" s="57"/>
      <c r="F73" s="58"/>
      <c r="G73" s="57"/>
    </row>
    <row r="74" spans="1:7" x14ac:dyDescent="0.2">
      <c r="A74" s="59" t="s">
        <v>63</v>
      </c>
      <c r="B74" s="59"/>
      <c r="C74" s="59"/>
      <c r="D74" s="59"/>
      <c r="E74" s="59"/>
      <c r="F74" s="59"/>
      <c r="G74" s="59"/>
    </row>
    <row r="75" spans="1:7" x14ac:dyDescent="0.2">
      <c r="A75" s="60"/>
      <c r="B75" s="60"/>
      <c r="C75" s="60"/>
      <c r="D75" s="60"/>
      <c r="E75" s="60"/>
      <c r="F75" s="60"/>
      <c r="G75" s="61"/>
    </row>
    <row r="76" spans="1:7" ht="27" customHeight="1" x14ac:dyDescent="0.2">
      <c r="A76" s="62"/>
      <c r="B76" s="62"/>
      <c r="C76" s="62"/>
      <c r="D76" s="62"/>
      <c r="E76" s="63" t="s">
        <v>64</v>
      </c>
      <c r="F76" s="63"/>
      <c r="G76" s="63"/>
    </row>
    <row r="77" spans="1:7" x14ac:dyDescent="0.2">
      <c r="A77" s="64"/>
      <c r="B77" s="62"/>
      <c r="C77" s="62"/>
      <c r="D77" s="62"/>
      <c r="E77" s="65" t="s">
        <v>65</v>
      </c>
      <c r="F77" s="65"/>
      <c r="G77" s="65"/>
    </row>
    <row r="78" spans="1:7" x14ac:dyDescent="0.2">
      <c r="G78" s="66"/>
    </row>
  </sheetData>
  <sheetProtection password="CC3D" sheet="1"/>
  <mergeCells count="56">
    <mergeCell ref="A74:G74"/>
    <mergeCell ref="E76:G76"/>
    <mergeCell ref="E77:G77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F55:F56"/>
    <mergeCell ref="G55:G56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B35:B36"/>
    <mergeCell ref="C35:C36"/>
    <mergeCell ref="D35:D36"/>
    <mergeCell ref="E35:E36"/>
    <mergeCell ref="F35:F36"/>
    <mergeCell ref="G35:G36"/>
    <mergeCell ref="B32:B33"/>
    <mergeCell ref="C32:C33"/>
    <mergeCell ref="D32:D33"/>
    <mergeCell ref="E32:E33"/>
    <mergeCell ref="F32:F33"/>
    <mergeCell ref="G32:G33"/>
    <mergeCell ref="G13:G14"/>
    <mergeCell ref="B29:B30"/>
    <mergeCell ref="C29:C30"/>
    <mergeCell ref="D29:D30"/>
    <mergeCell ref="E29:E30"/>
    <mergeCell ref="F29:F30"/>
    <mergeCell ref="G29:G30"/>
    <mergeCell ref="A3:G3"/>
    <mergeCell ref="A4:G4"/>
    <mergeCell ref="A6:G6"/>
    <mergeCell ref="B7:C7"/>
    <mergeCell ref="A13:A14"/>
    <mergeCell ref="B13:B14"/>
    <mergeCell ref="C13:C14"/>
    <mergeCell ref="D13:D14"/>
    <mergeCell ref="E13:E14"/>
    <mergeCell ref="F13:F14"/>
  </mergeCells>
  <pageMargins left="0.45" right="0.25" top="0.75" bottom="0.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2022-11-21T01:24:22Z</dcterms:created>
  <dcterms:modified xsi:type="dcterms:W3CDTF">2022-11-21T01:24:42Z</dcterms:modified>
</cp:coreProperties>
</file>